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rashoda'!$B$1:$I$23</definedName>
    <definedName name="_xlnm.Print_Area" localSheetId="6">'Posebni dio'!$A$1:$C$9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3" l="1"/>
  <c r="J16" i="1"/>
  <c r="J15" i="1" l="1"/>
  <c r="G12" i="1" l="1"/>
  <c r="K12" i="1" s="1"/>
  <c r="H12" i="1"/>
  <c r="I12" i="1"/>
  <c r="J12" i="1"/>
  <c r="L12" i="1" s="1"/>
  <c r="G15" i="1"/>
  <c r="H15" i="1"/>
  <c r="I15" i="1"/>
  <c r="I16" i="1" s="1"/>
  <c r="H16" i="1" l="1"/>
  <c r="G16" i="1"/>
  <c r="K16" i="1" s="1"/>
  <c r="L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K26" i="1" l="1"/>
  <c r="H27" i="1"/>
  <c r="L23" i="1"/>
  <c r="J27" i="1"/>
  <c r="L27" i="1" s="1"/>
  <c r="G27" i="1"/>
  <c r="F98" i="15"/>
  <c r="E98" i="15"/>
  <c r="D98" i="15"/>
  <c r="C98" i="15"/>
  <c r="F97" i="15"/>
  <c r="E97" i="15"/>
  <c r="D97" i="15"/>
  <c r="C97" i="15"/>
  <c r="F96" i="15"/>
  <c r="E96" i="15"/>
  <c r="D96" i="15"/>
  <c r="C96" i="15"/>
  <c r="F94" i="15"/>
  <c r="E94" i="15"/>
  <c r="D94" i="15"/>
  <c r="C94" i="15"/>
  <c r="F93" i="15"/>
  <c r="E93" i="15"/>
  <c r="D93" i="15"/>
  <c r="C93" i="15"/>
  <c r="F92" i="15"/>
  <c r="E92" i="15"/>
  <c r="D92" i="15"/>
  <c r="C92" i="15"/>
  <c r="F89" i="15"/>
  <c r="E89" i="15"/>
  <c r="D89" i="15"/>
  <c r="C89" i="15"/>
  <c r="F85" i="15"/>
  <c r="E85" i="15"/>
  <c r="D85" i="15"/>
  <c r="C85" i="15"/>
  <c r="F84" i="15"/>
  <c r="E84" i="15"/>
  <c r="D84" i="15"/>
  <c r="C84" i="15"/>
  <c r="F83" i="15"/>
  <c r="E83" i="15"/>
  <c r="D83" i="15"/>
  <c r="C83" i="15"/>
  <c r="F82" i="15"/>
  <c r="E82" i="15"/>
  <c r="D82" i="15"/>
  <c r="C82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5" i="15"/>
  <c r="E65" i="15"/>
  <c r="D65" i="15"/>
  <c r="C65" i="15"/>
  <c r="F64" i="15"/>
  <c r="E64" i="15"/>
  <c r="D64" i="15"/>
  <c r="C64" i="15"/>
  <c r="F58" i="15"/>
  <c r="E58" i="15"/>
  <c r="D58" i="15"/>
  <c r="C58" i="15"/>
  <c r="F57" i="15"/>
  <c r="E57" i="15"/>
  <c r="D57" i="15"/>
  <c r="C57" i="15"/>
  <c r="F56" i="15"/>
  <c r="E56" i="15"/>
  <c r="D56" i="15"/>
  <c r="C56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50" i="15"/>
  <c r="E50" i="15"/>
  <c r="D50" i="15"/>
  <c r="C50" i="15"/>
  <c r="F45" i="15"/>
  <c r="E45" i="15"/>
  <c r="D45" i="15"/>
  <c r="C45" i="15"/>
  <c r="F36" i="15"/>
  <c r="E36" i="15"/>
  <c r="D36" i="15"/>
  <c r="C36" i="15"/>
  <c r="F29" i="15"/>
  <c r="E29" i="15"/>
  <c r="D29" i="15"/>
  <c r="C29" i="15"/>
  <c r="F25" i="15"/>
  <c r="E25" i="15"/>
  <c r="D25" i="15"/>
  <c r="C25" i="15"/>
  <c r="F24" i="15"/>
  <c r="E24" i="15"/>
  <c r="D24" i="15"/>
  <c r="C24" i="15"/>
  <c r="F21" i="15"/>
  <c r="E21" i="15"/>
  <c r="D21" i="15"/>
  <c r="C21" i="15"/>
  <c r="F19" i="15"/>
  <c r="E19" i="15"/>
  <c r="D19" i="15"/>
  <c r="C19" i="15"/>
  <c r="E15" i="15"/>
  <c r="D15" i="15"/>
  <c r="D14" i="15" s="1"/>
  <c r="D13" i="15" s="1"/>
  <c r="C15" i="15"/>
  <c r="E14" i="15"/>
  <c r="C14" i="15"/>
  <c r="E13" i="15"/>
  <c r="C13" i="15"/>
  <c r="E12" i="15"/>
  <c r="C12" i="15"/>
  <c r="F9" i="15"/>
  <c r="E9" i="15"/>
  <c r="D9" i="15"/>
  <c r="C9" i="15"/>
  <c r="F8" i="15"/>
  <c r="E8" i="15"/>
  <c r="D8" i="15"/>
  <c r="C8" i="15"/>
  <c r="E7" i="15"/>
  <c r="C7" i="15"/>
  <c r="H8" i="8"/>
  <c r="G8" i="8"/>
  <c r="H7" i="8"/>
  <c r="F7" i="8"/>
  <c r="E7" i="8"/>
  <c r="D7" i="8"/>
  <c r="D6" i="8" s="1"/>
  <c r="C7" i="8"/>
  <c r="G7" i="8" s="1"/>
  <c r="H6" i="8"/>
  <c r="F6" i="8"/>
  <c r="E6" i="8"/>
  <c r="H19" i="5"/>
  <c r="G19" i="5"/>
  <c r="H18" i="5"/>
  <c r="G18" i="5"/>
  <c r="F18" i="5"/>
  <c r="E18" i="5"/>
  <c r="D18" i="5"/>
  <c r="C18" i="5"/>
  <c r="H17" i="5"/>
  <c r="G17" i="5"/>
  <c r="H16" i="5"/>
  <c r="G16" i="5"/>
  <c r="F16" i="5"/>
  <c r="E16" i="5"/>
  <c r="D16" i="5"/>
  <c r="C16" i="5"/>
  <c r="H15" i="5"/>
  <c r="G15" i="5"/>
  <c r="H14" i="5"/>
  <c r="G14" i="5"/>
  <c r="F14" i="5"/>
  <c r="E14" i="5"/>
  <c r="D14" i="5"/>
  <c r="C14" i="5"/>
  <c r="H13" i="5"/>
  <c r="F13" i="5"/>
  <c r="E13" i="5"/>
  <c r="D13" i="5"/>
  <c r="C13" i="5"/>
  <c r="G13" i="5" s="1"/>
  <c r="H12" i="5"/>
  <c r="G12" i="5"/>
  <c r="H11" i="5"/>
  <c r="F11" i="5"/>
  <c r="E11" i="5"/>
  <c r="D11" i="5"/>
  <c r="C11" i="5"/>
  <c r="G11" i="5" s="1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F6" i="5"/>
  <c r="E6" i="5"/>
  <c r="D6" i="5"/>
  <c r="C6" i="5"/>
  <c r="G6" i="5" s="1"/>
  <c r="L88" i="3"/>
  <c r="K88" i="3"/>
  <c r="J87" i="3"/>
  <c r="L87" i="3" s="1"/>
  <c r="I87" i="3"/>
  <c r="H87" i="3"/>
  <c r="G87" i="3"/>
  <c r="J86" i="3"/>
  <c r="L86" i="3" s="1"/>
  <c r="I86" i="3"/>
  <c r="H86" i="3"/>
  <c r="G86" i="3"/>
  <c r="L85" i="3"/>
  <c r="K85" i="3"/>
  <c r="L84" i="3"/>
  <c r="K84" i="3"/>
  <c r="J84" i="3"/>
  <c r="I84" i="3"/>
  <c r="H84" i="3"/>
  <c r="G84" i="3"/>
  <c r="L82" i="3"/>
  <c r="K82" i="3"/>
  <c r="L81" i="3"/>
  <c r="K81" i="3"/>
  <c r="L80" i="3"/>
  <c r="K80" i="3"/>
  <c r="L79" i="3"/>
  <c r="K79" i="3"/>
  <c r="L78" i="3"/>
  <c r="K78" i="3"/>
  <c r="J77" i="3"/>
  <c r="L77" i="3" s="1"/>
  <c r="I77" i="3"/>
  <c r="I76" i="3" s="1"/>
  <c r="I75" i="3" s="1"/>
  <c r="H77" i="3"/>
  <c r="H76" i="3" s="1"/>
  <c r="H75" i="3" s="1"/>
  <c r="K77" i="3"/>
  <c r="J76" i="3"/>
  <c r="L76" i="3" s="1"/>
  <c r="G76" i="3"/>
  <c r="G75" i="3" s="1"/>
  <c r="K75" i="3" s="1"/>
  <c r="J75" i="3"/>
  <c r="L75" i="3" s="1"/>
  <c r="L74" i="3"/>
  <c r="K74" i="3"/>
  <c r="J73" i="3"/>
  <c r="L73" i="3" s="1"/>
  <c r="I73" i="3"/>
  <c r="H73" i="3"/>
  <c r="G73" i="3"/>
  <c r="G72" i="3" s="1"/>
  <c r="J72" i="3"/>
  <c r="I72" i="3"/>
  <c r="H72" i="3"/>
  <c r="L71" i="3"/>
  <c r="K71" i="3"/>
  <c r="J70" i="3"/>
  <c r="K70" i="3" s="1"/>
  <c r="I70" i="3"/>
  <c r="H70" i="3"/>
  <c r="G70" i="3"/>
  <c r="G69" i="3" s="1"/>
  <c r="I69" i="3"/>
  <c r="H69" i="3"/>
  <c r="L68" i="3"/>
  <c r="K68" i="3"/>
  <c r="J67" i="3"/>
  <c r="I67" i="3"/>
  <c r="I66" i="3" s="1"/>
  <c r="H67" i="3"/>
  <c r="H66" i="3" s="1"/>
  <c r="G67" i="3"/>
  <c r="J66" i="3"/>
  <c r="K66" i="3" s="1"/>
  <c r="G66" i="3"/>
  <c r="L65" i="3"/>
  <c r="K65" i="3"/>
  <c r="L64" i="3"/>
  <c r="K64" i="3"/>
  <c r="L63" i="3"/>
  <c r="K63" i="3"/>
  <c r="L62" i="3"/>
  <c r="K62" i="3"/>
  <c r="L61" i="3"/>
  <c r="K61" i="3"/>
  <c r="L60" i="3"/>
  <c r="J60" i="3"/>
  <c r="I60" i="3"/>
  <c r="H60" i="3"/>
  <c r="G60" i="3"/>
  <c r="K60" i="3" s="1"/>
  <c r="L59" i="3"/>
  <c r="K59" i="3"/>
  <c r="L58" i="3"/>
  <c r="K58" i="3"/>
  <c r="L57" i="3"/>
  <c r="K57" i="3"/>
  <c r="L56" i="3"/>
  <c r="K56" i="3"/>
  <c r="L55" i="3"/>
  <c r="K55" i="3"/>
  <c r="L54" i="3"/>
  <c r="K54" i="3"/>
  <c r="L53" i="3"/>
  <c r="K53" i="3"/>
  <c r="L52" i="3"/>
  <c r="K52" i="3"/>
  <c r="J51" i="3"/>
  <c r="L51" i="3" s="1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K45" i="3"/>
  <c r="J44" i="3"/>
  <c r="L44" i="3" s="1"/>
  <c r="I44" i="3"/>
  <c r="H44" i="3"/>
  <c r="G44" i="3"/>
  <c r="L43" i="3"/>
  <c r="K43" i="3"/>
  <c r="L42" i="3"/>
  <c r="K42" i="3"/>
  <c r="L41" i="3"/>
  <c r="K41" i="3"/>
  <c r="J40" i="3"/>
  <c r="L40" i="3" s="1"/>
  <c r="I40" i="3"/>
  <c r="I39" i="3" s="1"/>
  <c r="H40" i="3"/>
  <c r="G40" i="3"/>
  <c r="H39" i="3"/>
  <c r="L38" i="3"/>
  <c r="K38" i="3"/>
  <c r="L37" i="3"/>
  <c r="K37" i="3"/>
  <c r="K36" i="3"/>
  <c r="J36" i="3"/>
  <c r="I36" i="3"/>
  <c r="L36" i="3" s="1"/>
  <c r="H36" i="3"/>
  <c r="G36" i="3"/>
  <c r="L35" i="3"/>
  <c r="K35" i="3"/>
  <c r="J34" i="3"/>
  <c r="L34" i="3" s="1"/>
  <c r="I34" i="3"/>
  <c r="H34" i="3"/>
  <c r="G34" i="3"/>
  <c r="K34" i="3" s="1"/>
  <c r="L33" i="3"/>
  <c r="K33" i="3"/>
  <c r="L32" i="3"/>
  <c r="K32" i="3"/>
  <c r="L31" i="3"/>
  <c r="K31" i="3"/>
  <c r="J30" i="3"/>
  <c r="L30" i="3" s="1"/>
  <c r="I30" i="3"/>
  <c r="H30" i="3"/>
  <c r="G30" i="3"/>
  <c r="K30" i="3" s="1"/>
  <c r="J29" i="3"/>
  <c r="L29" i="3" s="1"/>
  <c r="I29" i="3"/>
  <c r="H29" i="3"/>
  <c r="G29" i="3"/>
  <c r="L22" i="3"/>
  <c r="K22" i="3"/>
  <c r="L21" i="3"/>
  <c r="K21" i="3"/>
  <c r="K20" i="3"/>
  <c r="J20" i="3"/>
  <c r="I20" i="3"/>
  <c r="L20" i="3" s="1"/>
  <c r="H20" i="3"/>
  <c r="G20" i="3"/>
  <c r="K19" i="3"/>
  <c r="J19" i="3"/>
  <c r="I19" i="3"/>
  <c r="L19" i="3" s="1"/>
  <c r="H19" i="3"/>
  <c r="G19" i="3"/>
  <c r="L18" i="3"/>
  <c r="K18" i="3"/>
  <c r="L17" i="3"/>
  <c r="K17" i="3"/>
  <c r="J16" i="3"/>
  <c r="L16" i="3" s="1"/>
  <c r="I16" i="3"/>
  <c r="H16" i="3"/>
  <c r="G16" i="3"/>
  <c r="J15" i="3"/>
  <c r="L15" i="3" s="1"/>
  <c r="I15" i="3"/>
  <c r="H15" i="3"/>
  <c r="G15" i="3"/>
  <c r="L14" i="3"/>
  <c r="K14" i="3"/>
  <c r="J13" i="3"/>
  <c r="I13" i="3"/>
  <c r="I12" i="3" s="1"/>
  <c r="I11" i="3" s="1"/>
  <c r="I10" i="3" s="1"/>
  <c r="H13" i="3"/>
  <c r="G13" i="3"/>
  <c r="K13" i="3" s="1"/>
  <c r="H12" i="3"/>
  <c r="H11" i="3" s="1"/>
  <c r="H10" i="3" s="1"/>
  <c r="C6" i="8" l="1"/>
  <c r="G6" i="8" s="1"/>
  <c r="K67" i="3"/>
  <c r="J69" i="3"/>
  <c r="K69" i="3" s="1"/>
  <c r="H28" i="3"/>
  <c r="H27" i="3" s="1"/>
  <c r="L13" i="3"/>
  <c r="L70" i="3"/>
  <c r="L72" i="3"/>
  <c r="K15" i="3"/>
  <c r="K16" i="3"/>
  <c r="J39" i="3"/>
  <c r="L39" i="3" s="1"/>
  <c r="K40" i="3"/>
  <c r="K44" i="3"/>
  <c r="K51" i="3"/>
  <c r="K86" i="3"/>
  <c r="K87" i="3"/>
  <c r="K29" i="3"/>
  <c r="L66" i="3"/>
  <c r="I28" i="3"/>
  <c r="I27" i="3" s="1"/>
  <c r="L67" i="3"/>
  <c r="J12" i="3"/>
  <c r="K72" i="3"/>
  <c r="K73" i="3"/>
  <c r="K76" i="3"/>
  <c r="G39" i="3"/>
  <c r="G28" i="3" s="1"/>
  <c r="G12" i="3"/>
  <c r="K27" i="1"/>
  <c r="F15" i="15"/>
  <c r="F13" i="15"/>
  <c r="D12" i="15"/>
  <c r="F14" i="15"/>
  <c r="J28" i="3" l="1"/>
  <c r="L69" i="3"/>
  <c r="K39" i="3"/>
  <c r="L28" i="3"/>
  <c r="J27" i="3"/>
  <c r="L27" i="3" s="1"/>
  <c r="J11" i="3"/>
  <c r="L12" i="3"/>
  <c r="G27" i="3"/>
  <c r="K28" i="3"/>
  <c r="K12" i="3"/>
  <c r="G11" i="3"/>
  <c r="F12" i="15"/>
  <c r="D7" i="15"/>
  <c r="F7" i="15" s="1"/>
  <c r="L11" i="3" l="1"/>
  <c r="J10" i="3"/>
  <c r="L10" i="3" s="1"/>
  <c r="K27" i="3"/>
  <c r="G10" i="3"/>
  <c r="K10" i="3" s="1"/>
  <c r="K11" i="3"/>
</calcChain>
</file>

<file path=xl/sharedStrings.xml><?xml version="1.0" encoding="utf-8"?>
<sst xmlns="http://schemas.openxmlformats.org/spreadsheetml/2006/main" count="466" uniqueCount="216">
  <si>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</si>
  <si>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</si>
  <si>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</si>
  <si>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</si>
  <si>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</si>
  <si>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</si>
  <si>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</si>
  <si>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</si>
  <si>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</si>
  <si>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</si>
  <si>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</si>
  <si>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</si>
  <si>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</si>
  <si>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</si>
  <si>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</si>
  <si>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</si>
  <si>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</si>
  <si>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</si>
  <si>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</si>
  <si>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</si>
  <si>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</si>
  <si>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</si>
  <si>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</si>
  <si>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</si>
  <si>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</si>
  <si>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</si>
  <si>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</si>
  <si>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</si>
  <si>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</si>
  <si>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</si>
  <si>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</si>
  <si>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</si>
  <si>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</si>
  <si>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</si>
  <si>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</si>
  <si>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</si>
  <si>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</si>
  <si>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</si>
  <si>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</si>
  <si>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</si>
  <si>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</si>
  <si>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2024. GODINU</t>
  </si>
  <si>
    <t xml:space="preserve">OSTVARENJE/IZVRŠENJE 
1.-12.2023. </t>
  </si>
  <si>
    <t>IZVORNI PLAN ILI REBALANS 2024.*</t>
  </si>
  <si>
    <t>TEKUĆI PLAN 2024.*</t>
  </si>
  <si>
    <t xml:space="preserve">OSTVARENJE/IZVRŠENJE 
1.-12.2024. </t>
  </si>
  <si>
    <t xml:space="preserve">OSTVARENJE/ IZVRŠENJE 
1.-12.2023. </t>
  </si>
  <si>
    <t xml:space="preserve">OSTVARENJE/ IZVRŠENJE 
1.-12.2024. </t>
  </si>
  <si>
    <t xml:space="preserve"> IZVRŠENJE 
1.-12.2023. </t>
  </si>
  <si>
    <t xml:space="preserve"> IZVRŠENJE 
1.-12.2024. </t>
  </si>
  <si>
    <t>6</t>
  </si>
  <si>
    <t>PRIHODI</t>
  </si>
  <si>
    <t>61</t>
  </si>
  <si>
    <t>Prihodi od poreza</t>
  </si>
  <si>
    <t>614</t>
  </si>
  <si>
    <t>Porezi na robu i usluge</t>
  </si>
  <si>
    <t>6148</t>
  </si>
  <si>
    <t>NAKNADE ZA PRIREĐIVANJE IGARA NA SREĆU</t>
  </si>
  <si>
    <t>66</t>
  </si>
  <si>
    <t>PRIHODI OD PRODAJE PROIZ.I ROBE,PRUŽ.USLUGA,DONACIJA</t>
  </si>
  <si>
    <t>661</t>
  </si>
  <si>
    <t>PRIHODI OD PRODAJE PROIZ. I ROBE,PRUŽ.USLUGA</t>
  </si>
  <si>
    <t>6614</t>
  </si>
  <si>
    <t>PRIHODI OD PRODAJE PROIZVODA I 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</si>
  <si>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</si>
  <si>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</si>
  <si>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</si>
  <si>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</si>
  <si>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</si>
  <si>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</si>
  <si>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</si>
  <si>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</si>
  <si>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</si>
  <si>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</si>
  <si>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</si>
  <si>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</si>
  <si>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</si>
  <si>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</si>
  <si>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</si>
  <si>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</si>
  <si>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</si>
  <si>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</si>
  <si>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</si>
  <si>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</si>
  <si>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</si>
  <si>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</si>
  <si>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</si>
  <si>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</si>
  <si>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</si>
  <si>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</si>
  <si>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</si>
  <si>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</si>
  <si>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</si>
  <si>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</si>
  <si>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</si>
  <si>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</si>
  <si>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</si>
  <si>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</si>
  <si>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</si>
  <si>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</si>
  <si>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</si>
  <si>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</si>
  <si>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</si>
  <si>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</si>
  <si>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</si>
  <si>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</si>
  <si>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</si>
  <si>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</si>
  <si>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</si>
  <si>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</si>
  <si>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</si>
  <si>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</si>
  <si>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</si>
  <si>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</si>
  <si>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</si>
  <si>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</si>
  <si>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</si>
  <si>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</si>
  <si>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</si>
  <si>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</si>
  <si>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</si>
  <si>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</si>
  <si>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</si>
  <si>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</si>
  <si>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</si>
  <si>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</si>
  <si>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</si>
  <si>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</si>
  <si>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</si>
  <si>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</si>
  <si>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</si>
  <si>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</si>
  <si>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</si>
  <si>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</si>
  <si>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</si>
  <si>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</si>
  <si>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</si>
  <si>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</si>
  <si>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</si>
  <si>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</si>
  <si>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</si>
  <si>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</si>
  <si>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</si>
  <si>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3293</t>
  </si>
  <si>
    <t>REPREZENTACIJA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</si>
  <si>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</si>
  <si>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</si>
  <si>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</si>
  <si>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</si>
  <si>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</si>
  <si>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</si>
  <si>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</si>
  <si>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</si>
  <si>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</si>
  <si>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</si>
  <si>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</t>
  </si>
  <si>
    <t>372</t>
  </si>
  <si>
    <t>OSTALE NAKNADE GRAĐANIMA I KUĆANSTVIMA IZ PRORAČUN</t>
  </si>
  <si>
    <t>3721</t>
  </si>
  <si>
    <t>NAKNADE GRAĐANIMA I KUĆANSTVIMA U NOVCU</t>
  </si>
  <si>
    <t>38</t>
  </si>
  <si>
    <t>DONACIJE I OSTALI RASHODI</t>
  </si>
  <si>
    <t>381</t>
  </si>
  <si>
    <t>TEKUĆE DONACIJE</t>
  </si>
  <si>
    <t>3811</t>
  </si>
  <si>
    <t>TEKUĆE DONACIJE U NOVCU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</si>
  <si>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</si>
  <si>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</si>
  <si>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</si>
  <si>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</si>
  <si>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</si>
  <si>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</si>
  <si>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</si>
  <si>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</si>
  <si>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</si>
  <si>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</si>
  <si>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</si>
  <si>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</si>
  <si>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</si>
  <si>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</si>
  <si>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</si>
  <si>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</si>
  <si>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</si>
  <si>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</si>
  <si>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</si>
  <si>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</si>
  <si>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</si>
  <si>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</si>
  <si>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</si>
  <si>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</si>
  <si>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</si>
  <si>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</si>
  <si>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</si>
  <si>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</si>
  <si>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</si>
  <si>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4 Prihodi za posebne namjene</t>
  </si>
  <si>
    <t>41 Prihodi od igara na sreću</t>
  </si>
  <si>
    <t>3 Javni red i sigurnost</t>
  </si>
  <si>
    <t>0340 Zatvori</t>
  </si>
  <si>
    <t>109 Ministarstvo pravosuđa i uprave</t>
  </si>
  <si>
    <t>15 Zatvori i kaznionice</t>
  </si>
  <si>
    <t>3308 ZATVOR U SPLITU</t>
  </si>
  <si>
    <t xml:space="preserve">2809 UPRAVLJANJE ZATVORSKIM I PROBACIJSKIM SUSTAVOM </t>
  </si>
  <si>
    <t>11</t>
  </si>
  <si>
    <t>41</t>
  </si>
  <si>
    <t>A630000</t>
  </si>
  <si>
    <t>Izvršavanje kazne zatvora, mjere pritvora i odgojne mjere</t>
  </si>
  <si>
    <t>TEKUĆI PLAN  2024.*</t>
  </si>
  <si>
    <t>IZVRŠENJE 1.-12.2024.*</t>
  </si>
  <si>
    <t xml:space="preserve">INDEKS**
</t>
  </si>
  <si>
    <t>Opći prihodi i primici</t>
  </si>
  <si>
    <t>Prihodi od igara na sreću</t>
  </si>
  <si>
    <t>A630113</t>
  </si>
  <si>
    <t>Izvršavanje kazne zatvora, mjere pritvora i odgojne mjere (iz evidencijskih prihoda)</t>
  </si>
  <si>
    <t>Vlastiti prihodi</t>
  </si>
  <si>
    <t>UREĐAJI, STROJEVI I OPR.ZA OST.NAMJENE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</si>
</sst>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4">
    <xf numFmtId="0" fontId="0" fillId="0" borderId="0" xfId="0"/>
    <xf numFmtId="0" fontId="9" fillId="0" borderId="0" xfId="0" applyFont="1" applyAlignment="1">
      <alignment horizontal="left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20" fillId="2" borderId="3" xfId="0" applyNumberFormat="1" applyFont="1" applyFill="1" applyBorder="1"/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J26" sqref="J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6" t="s">
        <v>41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05" t="s">
        <v>4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05" t="s">
        <v>24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" t="s">
        <v>31</v>
      </c>
      <c r="C7" s="1"/>
      <c r="D7" s="1"/>
      <c r="E7" s="1"/>
      <c r="F7" s="1"/>
      <c r="G7" s="6"/>
      <c r="H7" s="7"/>
      <c r="I7" s="7"/>
      <c r="J7" s="7"/>
      <c r="K7" s="23"/>
      <c r="L7" s="23"/>
    </row>
    <row r="8" spans="2:13" ht="25.5" x14ac:dyDescent="0.25">
      <c r="B8" s="98" t="s">
        <v>3</v>
      </c>
      <c r="C8" s="98"/>
      <c r="D8" s="98"/>
      <c r="E8" s="98"/>
      <c r="F8" s="98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12">
        <v>1</v>
      </c>
      <c r="C9" s="112"/>
      <c r="D9" s="112"/>
      <c r="E9" s="112"/>
      <c r="F9" s="113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96" t="s">
        <v>8</v>
      </c>
      <c r="C10" s="97"/>
      <c r="D10" s="97"/>
      <c r="E10" s="97"/>
      <c r="F10" s="110"/>
      <c r="G10" s="86">
        <v>4413377.7300000004</v>
      </c>
      <c r="H10" s="87">
        <v>5897580</v>
      </c>
      <c r="I10" s="87">
        <v>5964090</v>
      </c>
      <c r="J10" s="87">
        <v>5816315.0999999996</v>
      </c>
      <c r="K10" s="87"/>
      <c r="L10" s="87"/>
    </row>
    <row r="11" spans="2:13" x14ac:dyDescent="0.25">
      <c r="B11" s="111" t="s">
        <v>7</v>
      </c>
      <c r="C11" s="110"/>
      <c r="D11" s="110"/>
      <c r="E11" s="110"/>
      <c r="F11" s="110"/>
      <c r="G11" s="86">
        <v>0</v>
      </c>
      <c r="H11" s="87">
        <v>0</v>
      </c>
      <c r="I11" s="87">
        <v>0</v>
      </c>
      <c r="J11" s="87">
        <v>0</v>
      </c>
      <c r="K11" s="87"/>
      <c r="L11" s="87"/>
    </row>
    <row r="12" spans="2:13" x14ac:dyDescent="0.25">
      <c r="B12" s="107" t="s">
        <v>0</v>
      </c>
      <c r="C12" s="108"/>
      <c r="D12" s="108"/>
      <c r="E12" s="108"/>
      <c r="F12" s="109"/>
      <c r="G12" s="88">
        <f>G10+G11</f>
        <v>4413377.7300000004</v>
      </c>
      <c r="H12" s="88">
        <f t="shared" ref="H12:J12" si="0">H10+H11</f>
        <v>5897580</v>
      </c>
      <c r="I12" s="88">
        <f t="shared" si="0"/>
        <v>5964090</v>
      </c>
      <c r="J12" s="88">
        <f t="shared" si="0"/>
        <v>5816315.0999999996</v>
      </c>
      <c r="K12" s="89">
        <f>J12/G12*100</f>
        <v>131.7882913230724</v>
      </c>
      <c r="L12" s="89">
        <f>J12/I12*100</f>
        <v>97.522255700366699</v>
      </c>
    </row>
    <row r="13" spans="2:13" x14ac:dyDescent="0.25">
      <c r="B13" s="116" t="s">
        <v>9</v>
      </c>
      <c r="C13" s="97"/>
      <c r="D13" s="97"/>
      <c r="E13" s="97"/>
      <c r="F13" s="97"/>
      <c r="G13" s="90">
        <v>4240545.21</v>
      </c>
      <c r="H13" s="87">
        <v>5011010</v>
      </c>
      <c r="I13" s="87">
        <v>5174520</v>
      </c>
      <c r="J13" s="87">
        <v>5188767.01</v>
      </c>
      <c r="K13" s="87"/>
      <c r="L13" s="87"/>
    </row>
    <row r="14" spans="2:13" x14ac:dyDescent="0.25">
      <c r="B14" s="111" t="s">
        <v>10</v>
      </c>
      <c r="C14" s="110"/>
      <c r="D14" s="110"/>
      <c r="E14" s="110"/>
      <c r="F14" s="110"/>
      <c r="G14" s="86">
        <v>134036.12</v>
      </c>
      <c r="H14" s="87">
        <v>893200</v>
      </c>
      <c r="I14" s="87">
        <v>796200</v>
      </c>
      <c r="J14" s="87">
        <v>572702.56000000006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G13+G14</f>
        <v>4374581.33</v>
      </c>
      <c r="H15" s="88">
        <f t="shared" ref="H15:J15" si="1">H13+H14</f>
        <v>5904210</v>
      </c>
      <c r="I15" s="88">
        <f t="shared" si="1"/>
        <v>5970720</v>
      </c>
      <c r="J15" s="88">
        <f t="shared" si="1"/>
        <v>5761469.5700000003</v>
      </c>
      <c r="K15" s="89">
        <f>J15/G15*100</f>
        <v>131.70333651106219</v>
      </c>
      <c r="L15" s="89">
        <f>J15/I15*100</f>
        <v>96.495390338183668</v>
      </c>
    </row>
    <row r="16" spans="2:13" x14ac:dyDescent="0.25">
      <c r="B16" s="115" t="s">
        <v>2</v>
      </c>
      <c r="C16" s="108"/>
      <c r="D16" s="108"/>
      <c r="E16" s="108"/>
      <c r="F16" s="108"/>
      <c r="G16" s="91">
        <f>G12-G15</f>
        <v>38796.400000000373</v>
      </c>
      <c r="H16" s="91">
        <f t="shared" ref="H16:J16" si="2">H12-H15</f>
        <v>-6630</v>
      </c>
      <c r="I16" s="91">
        <f t="shared" si="2"/>
        <v>-6630</v>
      </c>
      <c r="J16" s="91">
        <f t="shared" si="2"/>
        <v>54845.529999999329</v>
      </c>
      <c r="K16" s="89">
        <f>J16/G16*100</f>
        <v>141.36757534203898</v>
      </c>
      <c r="L16" s="89">
        <f>J16/I16*100</f>
        <v>-827.23273001507278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" t="s">
        <v>28</v>
      </c>
      <c r="C18" s="1"/>
      <c r="D18" s="1"/>
      <c r="E18" s="1"/>
      <c r="F18" s="1"/>
      <c r="G18" s="8"/>
      <c r="H18" s="8"/>
      <c r="I18" s="8"/>
      <c r="J18" s="8"/>
      <c r="K18" s="2"/>
      <c r="L18" s="2"/>
      <c r="M18" s="2"/>
    </row>
    <row r="19" spans="1:49" ht="25.5" x14ac:dyDescent="0.25">
      <c r="B19" s="98" t="s">
        <v>3</v>
      </c>
      <c r="C19" s="98"/>
      <c r="D19" s="98"/>
      <c r="E19" s="98"/>
      <c r="F19" s="98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99">
        <v>1</v>
      </c>
      <c r="C20" s="100"/>
      <c r="D20" s="100"/>
      <c r="E20" s="100"/>
      <c r="F20" s="100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96" t="s">
        <v>11</v>
      </c>
      <c r="C21" s="101"/>
      <c r="D21" s="101"/>
      <c r="E21" s="101"/>
      <c r="F21" s="101"/>
      <c r="G21" s="92">
        <v>0</v>
      </c>
      <c r="H21" s="87">
        <v>0</v>
      </c>
      <c r="I21" s="87">
        <v>0</v>
      </c>
      <c r="J21" s="87">
        <v>0</v>
      </c>
      <c r="K21" s="87"/>
      <c r="L21" s="87"/>
    </row>
    <row r="22" spans="1:49" x14ac:dyDescent="0.25">
      <c r="B22" s="96" t="s">
        <v>12</v>
      </c>
      <c r="C22" s="97"/>
      <c r="D22" s="97"/>
      <c r="E22" s="97"/>
      <c r="F22" s="97"/>
      <c r="G22" s="90">
        <v>0</v>
      </c>
      <c r="H22" s="87">
        <v>0</v>
      </c>
      <c r="I22" s="87">
        <v>0</v>
      </c>
      <c r="J22" s="87">
        <v>0</v>
      </c>
      <c r="K22" s="87"/>
      <c r="L22" s="87"/>
    </row>
    <row r="23" spans="1:49" ht="15" customHeight="1" x14ac:dyDescent="0.25">
      <c r="B23" s="102" t="s">
        <v>23</v>
      </c>
      <c r="C23" s="103"/>
      <c r="D23" s="103"/>
      <c r="E23" s="103"/>
      <c r="F23" s="104"/>
      <c r="G23" s="93">
        <f>G21-G22</f>
        <v>0</v>
      </c>
      <c r="H23" s="93">
        <f t="shared" ref="H23:J23" si="3">H21-H22</f>
        <v>0</v>
      </c>
      <c r="I23" s="93">
        <f t="shared" si="3"/>
        <v>0</v>
      </c>
      <c r="J23" s="93">
        <f t="shared" si="3"/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96" t="s">
        <v>5</v>
      </c>
      <c r="C24" s="97"/>
      <c r="D24" s="97"/>
      <c r="E24" s="97"/>
      <c r="F24" s="97"/>
      <c r="G24" s="90">
        <v>68447.350000000006</v>
      </c>
      <c r="H24" s="87">
        <v>0</v>
      </c>
      <c r="I24" s="87">
        <v>0</v>
      </c>
      <c r="J24" s="87">
        <v>115343.75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96" t="s">
        <v>27</v>
      </c>
      <c r="C25" s="97"/>
      <c r="D25" s="97"/>
      <c r="E25" s="97"/>
      <c r="F25" s="97"/>
      <c r="G25" s="90">
        <v>-115343.75</v>
      </c>
      <c r="H25" s="87">
        <v>0</v>
      </c>
      <c r="I25" s="87">
        <v>0</v>
      </c>
      <c r="J25" s="87">
        <v>-170189.28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02" t="s">
        <v>29</v>
      </c>
      <c r="C26" s="103"/>
      <c r="D26" s="103"/>
      <c r="E26" s="103"/>
      <c r="F26" s="104"/>
      <c r="G26" s="95">
        <f>G24+G25</f>
        <v>-46896.399999999994</v>
      </c>
      <c r="H26" s="95">
        <f t="shared" ref="H26:J26" si="4">H24+H25</f>
        <v>0</v>
      </c>
      <c r="I26" s="95">
        <f t="shared" si="4"/>
        <v>0</v>
      </c>
      <c r="J26" s="95">
        <f t="shared" si="4"/>
        <v>-54845.53</v>
      </c>
      <c r="K26" s="94">
        <f>J26/G26*100</f>
        <v>116.95040557484158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14" t="s">
        <v>30</v>
      </c>
      <c r="C27" s="114"/>
      <c r="D27" s="114"/>
      <c r="E27" s="114"/>
      <c r="F27" s="114"/>
      <c r="G27" s="95">
        <f>G16+G26</f>
        <v>-8099.9999999996217</v>
      </c>
      <c r="H27" s="95">
        <f t="shared" ref="H27:J27" si="5">H16+H26</f>
        <v>-6630</v>
      </c>
      <c r="I27" s="95">
        <f t="shared" si="5"/>
        <v>-6630</v>
      </c>
      <c r="J27" s="95">
        <f t="shared" si="5"/>
        <v>-6.6938810050487518E-10</v>
      </c>
      <c r="K27" s="94">
        <f>J27/G27*100</f>
        <v>8.2640506235173632E-12</v>
      </c>
      <c r="L27" s="94">
        <f>J27/I27*100</f>
        <v>1.0096351440495855E-11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89"/>
  <sheetViews>
    <sheetView zoomScale="90" zoomScaleNormal="90" workbookViewId="0">
      <selection activeCell="G34" sqref="G34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05" t="s">
        <v>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05" t="s">
        <v>26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05" t="s">
        <v>15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4413377.7300000004</v>
      </c>
      <c r="H10" s="66">
        <f>H11</f>
        <v>5897580</v>
      </c>
      <c r="I10" s="66">
        <f>I11</f>
        <v>5964090</v>
      </c>
      <c r="J10" s="66">
        <f>J11</f>
        <v>5816315.1000000006</v>
      </c>
      <c r="K10" s="70">
        <f t="shared" ref="K10:K22" si="0">(J10*100)/G10</f>
        <v>131.7882913230724</v>
      </c>
      <c r="L10" s="70">
        <f t="shared" ref="L10:L22" si="1">(J10*100)/I10</f>
        <v>97.522255700366699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G12+G15+G19</f>
        <v>4413377.7300000004</v>
      </c>
      <c r="H11" s="66">
        <f>H12+H15+H19</f>
        <v>5897580</v>
      </c>
      <c r="I11" s="66">
        <f>I12+I15+I19</f>
        <v>5964090</v>
      </c>
      <c r="J11" s="66">
        <f>J12+J15+J19</f>
        <v>5816315.1000000006</v>
      </c>
      <c r="K11" s="66">
        <f t="shared" si="0"/>
        <v>131.7882913230724</v>
      </c>
      <c r="L11" s="66">
        <f t="shared" si="1"/>
        <v>97.522255700366699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57597.74</v>
      </c>
      <c r="H12" s="66">
        <f t="shared" si="2"/>
        <v>53000</v>
      </c>
      <c r="I12" s="66">
        <f t="shared" si="2"/>
        <v>53000</v>
      </c>
      <c r="J12" s="66">
        <f t="shared" si="2"/>
        <v>91505.3</v>
      </c>
      <c r="K12" s="66">
        <f t="shared" si="0"/>
        <v>158.86960148089145</v>
      </c>
      <c r="L12" s="66">
        <f t="shared" si="1"/>
        <v>172.65150943396227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57597.74</v>
      </c>
      <c r="H13" s="66">
        <f t="shared" si="2"/>
        <v>53000</v>
      </c>
      <c r="I13" s="66">
        <f t="shared" si="2"/>
        <v>53000</v>
      </c>
      <c r="J13" s="66">
        <f t="shared" si="2"/>
        <v>91505.3</v>
      </c>
      <c r="K13" s="66">
        <f t="shared" si="0"/>
        <v>158.86960148089145</v>
      </c>
      <c r="L13" s="66">
        <f t="shared" si="1"/>
        <v>172.65150943396227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57597.74</v>
      </c>
      <c r="H14" s="67">
        <v>53000</v>
      </c>
      <c r="I14" s="67">
        <v>53000</v>
      </c>
      <c r="J14" s="67">
        <v>91505.3</v>
      </c>
      <c r="K14" s="67">
        <f t="shared" si="0"/>
        <v>158.86960148089145</v>
      </c>
      <c r="L14" s="67">
        <f t="shared" si="1"/>
        <v>172.65150943396227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44690.39</v>
      </c>
      <c r="H15" s="66">
        <f>H16</f>
        <v>26800</v>
      </c>
      <c r="I15" s="66">
        <f>I16</f>
        <v>26800</v>
      </c>
      <c r="J15" s="66">
        <f>J16</f>
        <v>57841.81</v>
      </c>
      <c r="K15" s="66">
        <f t="shared" si="0"/>
        <v>129.42784791092672</v>
      </c>
      <c r="L15" s="66">
        <f t="shared" si="1"/>
        <v>215.82764925373135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44690.39</v>
      </c>
      <c r="H16" s="66">
        <f>H17+H18</f>
        <v>26800</v>
      </c>
      <c r="I16" s="66">
        <f>I17+I18</f>
        <v>26800</v>
      </c>
      <c r="J16" s="66">
        <f>J17+J18</f>
        <v>57841.81</v>
      </c>
      <c r="K16" s="66">
        <f t="shared" si="0"/>
        <v>129.42784791092672</v>
      </c>
      <c r="L16" s="66">
        <f t="shared" si="1"/>
        <v>215.82764925373135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36330.14</v>
      </c>
      <c r="H17" s="67">
        <v>2000</v>
      </c>
      <c r="I17" s="67">
        <v>2000</v>
      </c>
      <c r="J17" s="67">
        <v>26.5</v>
      </c>
      <c r="K17" s="67">
        <f t="shared" si="0"/>
        <v>7.294219069896235E-2</v>
      </c>
      <c r="L17" s="67">
        <f t="shared" si="1"/>
        <v>1.325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8360.25</v>
      </c>
      <c r="H18" s="67">
        <v>24800</v>
      </c>
      <c r="I18" s="67">
        <v>24800</v>
      </c>
      <c r="J18" s="67">
        <v>57815.31</v>
      </c>
      <c r="K18" s="67">
        <f t="shared" si="0"/>
        <v>691.55001345653534</v>
      </c>
      <c r="L18" s="67">
        <f t="shared" si="1"/>
        <v>233.12625</v>
      </c>
    </row>
    <row r="19" spans="2:12" x14ac:dyDescent="0.25">
      <c r="B19" s="66"/>
      <c r="C19" s="66" t="s">
        <v>66</v>
      </c>
      <c r="D19" s="66"/>
      <c r="E19" s="66"/>
      <c r="F19" s="66" t="s">
        <v>67</v>
      </c>
      <c r="G19" s="66">
        <f>G20</f>
        <v>4311089.6000000006</v>
      </c>
      <c r="H19" s="66">
        <f>H20</f>
        <v>5817780</v>
      </c>
      <c r="I19" s="66">
        <f>I20</f>
        <v>5884290</v>
      </c>
      <c r="J19" s="66">
        <f>J20</f>
        <v>5666967.9900000002</v>
      </c>
      <c r="K19" s="66">
        <f t="shared" si="0"/>
        <v>131.45094432739231</v>
      </c>
      <c r="L19" s="66">
        <f t="shared" si="1"/>
        <v>96.306742019852862</v>
      </c>
    </row>
    <row r="20" spans="2:12" x14ac:dyDescent="0.25">
      <c r="B20" s="66"/>
      <c r="C20" s="66"/>
      <c r="D20" s="66" t="s">
        <v>68</v>
      </c>
      <c r="E20" s="66"/>
      <c r="F20" s="66" t="s">
        <v>69</v>
      </c>
      <c r="G20" s="66">
        <f>G21+G22</f>
        <v>4311089.6000000006</v>
      </c>
      <c r="H20" s="66">
        <f>H21+H22</f>
        <v>5817780</v>
      </c>
      <c r="I20" s="66">
        <f>I21+I22</f>
        <v>5884290</v>
      </c>
      <c r="J20" s="66">
        <f>J21+J22</f>
        <v>5666967.9900000002</v>
      </c>
      <c r="K20" s="66">
        <f t="shared" si="0"/>
        <v>131.45094432739231</v>
      </c>
      <c r="L20" s="66">
        <f t="shared" si="1"/>
        <v>96.306742019852862</v>
      </c>
    </row>
    <row r="21" spans="2:12" x14ac:dyDescent="0.25">
      <c r="B21" s="67"/>
      <c r="C21" s="67"/>
      <c r="D21" s="67"/>
      <c r="E21" s="67" t="s">
        <v>70</v>
      </c>
      <c r="F21" s="67" t="s">
        <v>71</v>
      </c>
      <c r="G21" s="67">
        <v>4178024.16</v>
      </c>
      <c r="H21" s="67">
        <v>4932080</v>
      </c>
      <c r="I21" s="67">
        <v>5095590</v>
      </c>
      <c r="J21" s="67">
        <v>5094265.43</v>
      </c>
      <c r="K21" s="67">
        <f t="shared" si="0"/>
        <v>121.93001368378874</v>
      </c>
      <c r="L21" s="67">
        <f t="shared" si="1"/>
        <v>99.974005561671959</v>
      </c>
    </row>
    <row r="22" spans="2:12" x14ac:dyDescent="0.25">
      <c r="B22" s="67"/>
      <c r="C22" s="67"/>
      <c r="D22" s="67"/>
      <c r="E22" s="67" t="s">
        <v>72</v>
      </c>
      <c r="F22" s="67" t="s">
        <v>73</v>
      </c>
      <c r="G22" s="67">
        <v>133065.44</v>
      </c>
      <c r="H22" s="67">
        <v>885700</v>
      </c>
      <c r="I22" s="67">
        <v>788700</v>
      </c>
      <c r="J22" s="67">
        <v>572702.56000000006</v>
      </c>
      <c r="K22" s="67">
        <f t="shared" si="0"/>
        <v>430.39166292915729</v>
      </c>
      <c r="L22" s="67">
        <f t="shared" si="1"/>
        <v>72.613485482439472</v>
      </c>
    </row>
    <row r="23" spans="2:12" x14ac:dyDescent="0.25">
      <c r="F23" s="36"/>
    </row>
    <row r="24" spans="2:12" x14ac:dyDescent="0.25">
      <c r="F24" s="36"/>
    </row>
    <row r="25" spans="2:12" ht="36.75" customHeight="1" x14ac:dyDescent="0.25">
      <c r="B25" s="120" t="s">
        <v>3</v>
      </c>
      <c r="C25" s="121"/>
      <c r="D25" s="121"/>
      <c r="E25" s="121"/>
      <c r="F25" s="122"/>
      <c r="G25" s="29" t="s">
        <v>46</v>
      </c>
      <c r="H25" s="29" t="s">
        <v>43</v>
      </c>
      <c r="I25" s="29" t="s">
        <v>44</v>
      </c>
      <c r="J25" s="29" t="s">
        <v>47</v>
      </c>
      <c r="K25" s="29" t="s">
        <v>6</v>
      </c>
      <c r="L25" s="29" t="s">
        <v>22</v>
      </c>
    </row>
    <row r="26" spans="2:12" x14ac:dyDescent="0.25">
      <c r="B26" s="117">
        <v>1</v>
      </c>
      <c r="C26" s="118"/>
      <c r="D26" s="118"/>
      <c r="E26" s="118"/>
      <c r="F26" s="119"/>
      <c r="G26" s="31">
        <v>2</v>
      </c>
      <c r="H26" s="31">
        <v>3</v>
      </c>
      <c r="I26" s="31">
        <v>4</v>
      </c>
      <c r="J26" s="31">
        <v>5</v>
      </c>
      <c r="K26" s="31" t="s">
        <v>13</v>
      </c>
      <c r="L26" s="31" t="s">
        <v>14</v>
      </c>
    </row>
    <row r="27" spans="2:12" x14ac:dyDescent="0.25">
      <c r="B27" s="66"/>
      <c r="C27" s="67"/>
      <c r="D27" s="68"/>
      <c r="E27" s="69"/>
      <c r="F27" s="9" t="s">
        <v>21</v>
      </c>
      <c r="G27" s="66">
        <f>G28+G75</f>
        <v>4374581.33</v>
      </c>
      <c r="H27" s="66">
        <f>H28+H75</f>
        <v>5904210</v>
      </c>
      <c r="I27" s="66">
        <f>I28+I75</f>
        <v>5970720</v>
      </c>
      <c r="J27" s="66">
        <f>J28+J75</f>
        <v>5761469.5699999994</v>
      </c>
      <c r="K27" s="71">
        <f t="shared" ref="K27:K58" si="3">(J27*100)/G27</f>
        <v>131.70333651106216</v>
      </c>
      <c r="L27" s="71">
        <f t="shared" ref="L27:L58" si="4">(J27*100)/I27</f>
        <v>96.495390338183654</v>
      </c>
    </row>
    <row r="28" spans="2:12" x14ac:dyDescent="0.25">
      <c r="B28" s="66" t="s">
        <v>74</v>
      </c>
      <c r="C28" s="66"/>
      <c r="D28" s="66"/>
      <c r="E28" s="66"/>
      <c r="F28" s="66" t="s">
        <v>75</v>
      </c>
      <c r="G28" s="66">
        <f>G29+G39+G66+G69+G72</f>
        <v>4240545.21</v>
      </c>
      <c r="H28" s="66">
        <f>H29+H39+H66+H69+H72</f>
        <v>5011010</v>
      </c>
      <c r="I28" s="66">
        <f>I29+I39+I66+I69+I72</f>
        <v>5174520</v>
      </c>
      <c r="J28" s="66">
        <f>J29+J39+J66+J69+J72</f>
        <v>5188767.01</v>
      </c>
      <c r="K28" s="66">
        <f t="shared" si="3"/>
        <v>122.36084637805335</v>
      </c>
      <c r="L28" s="66">
        <f t="shared" si="4"/>
        <v>100.27533007892519</v>
      </c>
    </row>
    <row r="29" spans="2:12" x14ac:dyDescent="0.25">
      <c r="B29" s="66"/>
      <c r="C29" s="66" t="s">
        <v>76</v>
      </c>
      <c r="D29" s="66"/>
      <c r="E29" s="66"/>
      <c r="F29" s="66" t="s">
        <v>77</v>
      </c>
      <c r="G29" s="66">
        <f>G30+G34+G36</f>
        <v>3289925.2299999995</v>
      </c>
      <c r="H29" s="66">
        <f>H30+H34+H36</f>
        <v>4111080</v>
      </c>
      <c r="I29" s="66">
        <f>I30+I34+I36</f>
        <v>4125080</v>
      </c>
      <c r="J29" s="66">
        <f>J30+J34+J36</f>
        <v>4124375.25</v>
      </c>
      <c r="K29" s="66">
        <f t="shared" si="3"/>
        <v>125.36379892135119</v>
      </c>
      <c r="L29" s="66">
        <f t="shared" si="4"/>
        <v>99.98291548285124</v>
      </c>
    </row>
    <row r="30" spans="2:12" x14ac:dyDescent="0.25">
      <c r="B30" s="66"/>
      <c r="C30" s="66"/>
      <c r="D30" s="66" t="s">
        <v>78</v>
      </c>
      <c r="E30" s="66"/>
      <c r="F30" s="66" t="s">
        <v>79</v>
      </c>
      <c r="G30" s="66">
        <f>G31+G32+G33</f>
        <v>2510767.1299999994</v>
      </c>
      <c r="H30" s="66">
        <f>H31+H32+H33</f>
        <v>3099014</v>
      </c>
      <c r="I30" s="66">
        <f>I31+I32+I33</f>
        <v>3113014</v>
      </c>
      <c r="J30" s="66">
        <f>J31+J32+J33</f>
        <v>3097318.83</v>
      </c>
      <c r="K30" s="66">
        <f t="shared" si="3"/>
        <v>123.36145367651044</v>
      </c>
      <c r="L30" s="66">
        <f t="shared" si="4"/>
        <v>99.4958207704816</v>
      </c>
    </row>
    <row r="31" spans="2:12" x14ac:dyDescent="0.25">
      <c r="B31" s="67"/>
      <c r="C31" s="67"/>
      <c r="D31" s="67"/>
      <c r="E31" s="67" t="s">
        <v>80</v>
      </c>
      <c r="F31" s="67" t="s">
        <v>81</v>
      </c>
      <c r="G31" s="67">
        <v>2317374.5499999998</v>
      </c>
      <c r="H31" s="67">
        <v>2911760</v>
      </c>
      <c r="I31" s="67">
        <v>2925760</v>
      </c>
      <c r="J31" s="67">
        <v>2761849.48</v>
      </c>
      <c r="K31" s="67">
        <f t="shared" si="3"/>
        <v>119.18010750571159</v>
      </c>
      <c r="L31" s="67">
        <f t="shared" si="4"/>
        <v>94.397677184731492</v>
      </c>
    </row>
    <row r="32" spans="2:12" x14ac:dyDescent="0.25">
      <c r="B32" s="67"/>
      <c r="C32" s="67"/>
      <c r="D32" s="67"/>
      <c r="E32" s="67" t="s">
        <v>82</v>
      </c>
      <c r="F32" s="67" t="s">
        <v>83</v>
      </c>
      <c r="G32" s="67">
        <v>193286.51</v>
      </c>
      <c r="H32" s="67">
        <v>185000</v>
      </c>
      <c r="I32" s="67">
        <v>185000</v>
      </c>
      <c r="J32" s="67">
        <v>335469.34999999998</v>
      </c>
      <c r="K32" s="67">
        <f t="shared" si="3"/>
        <v>173.56066390768811</v>
      </c>
      <c r="L32" s="67">
        <f t="shared" si="4"/>
        <v>181.33478378378376</v>
      </c>
    </row>
    <row r="33" spans="2:12" x14ac:dyDescent="0.25">
      <c r="B33" s="67"/>
      <c r="C33" s="67"/>
      <c r="D33" s="67"/>
      <c r="E33" s="67" t="s">
        <v>84</v>
      </c>
      <c r="F33" s="67" t="s">
        <v>85</v>
      </c>
      <c r="G33" s="67">
        <v>106.07</v>
      </c>
      <c r="H33" s="67">
        <v>2254</v>
      </c>
      <c r="I33" s="67">
        <v>2254</v>
      </c>
      <c r="J33" s="67">
        <v>0</v>
      </c>
      <c r="K33" s="67">
        <f t="shared" si="3"/>
        <v>0</v>
      </c>
      <c r="L33" s="67">
        <f t="shared" si="4"/>
        <v>0</v>
      </c>
    </row>
    <row r="34" spans="2:12" x14ac:dyDescent="0.25">
      <c r="B34" s="66"/>
      <c r="C34" s="66"/>
      <c r="D34" s="66" t="s">
        <v>86</v>
      </c>
      <c r="E34" s="66"/>
      <c r="F34" s="66" t="s">
        <v>87</v>
      </c>
      <c r="G34" s="66">
        <f>G35</f>
        <v>125759.59</v>
      </c>
      <c r="H34" s="66">
        <f>H35</f>
        <v>214850</v>
      </c>
      <c r="I34" s="66">
        <f>I35</f>
        <v>214850</v>
      </c>
      <c r="J34" s="66">
        <f>J35</f>
        <v>229262.39</v>
      </c>
      <c r="K34" s="66">
        <f t="shared" si="3"/>
        <v>182.30211310326314</v>
      </c>
      <c r="L34" s="66">
        <f t="shared" si="4"/>
        <v>106.70811729113335</v>
      </c>
    </row>
    <row r="35" spans="2:12" x14ac:dyDescent="0.25">
      <c r="B35" s="67"/>
      <c r="C35" s="67"/>
      <c r="D35" s="67"/>
      <c r="E35" s="67" t="s">
        <v>88</v>
      </c>
      <c r="F35" s="67" t="s">
        <v>87</v>
      </c>
      <c r="G35" s="67">
        <v>125759.59</v>
      </c>
      <c r="H35" s="67">
        <v>214850</v>
      </c>
      <c r="I35" s="67">
        <v>214850</v>
      </c>
      <c r="J35" s="67">
        <v>229262.39</v>
      </c>
      <c r="K35" s="67">
        <f t="shared" si="3"/>
        <v>182.30211310326314</v>
      </c>
      <c r="L35" s="67">
        <f t="shared" si="4"/>
        <v>106.70811729113335</v>
      </c>
    </row>
    <row r="36" spans="2:12" x14ac:dyDescent="0.25">
      <c r="B36" s="66"/>
      <c r="C36" s="66"/>
      <c r="D36" s="66" t="s">
        <v>89</v>
      </c>
      <c r="E36" s="66"/>
      <c r="F36" s="66" t="s">
        <v>90</v>
      </c>
      <c r="G36" s="66">
        <f>G37+G38</f>
        <v>653398.51</v>
      </c>
      <c r="H36" s="66">
        <f>H37+H38</f>
        <v>797216</v>
      </c>
      <c r="I36" s="66">
        <f>I37+I38</f>
        <v>797216</v>
      </c>
      <c r="J36" s="66">
        <f>J37+J38</f>
        <v>797794.03</v>
      </c>
      <c r="K36" s="66">
        <f t="shared" si="3"/>
        <v>122.09915048627828</v>
      </c>
      <c r="L36" s="66">
        <f t="shared" si="4"/>
        <v>100.07250607112752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275344.03000000003</v>
      </c>
      <c r="H37" s="67">
        <v>407900</v>
      </c>
      <c r="I37" s="67">
        <v>407900</v>
      </c>
      <c r="J37" s="67">
        <v>337873.49</v>
      </c>
      <c r="K37" s="67">
        <f t="shared" si="3"/>
        <v>122.70957536286512</v>
      </c>
      <c r="L37" s="67">
        <f t="shared" si="4"/>
        <v>82.832431968619758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378054.48</v>
      </c>
      <c r="H38" s="67">
        <v>389316</v>
      </c>
      <c r="I38" s="67">
        <v>389316</v>
      </c>
      <c r="J38" s="67">
        <v>459920.54</v>
      </c>
      <c r="K38" s="67">
        <f t="shared" si="3"/>
        <v>121.65456682327903</v>
      </c>
      <c r="L38" s="67">
        <f t="shared" si="4"/>
        <v>118.1355351436879</v>
      </c>
    </row>
    <row r="39" spans="2:12" x14ac:dyDescent="0.25">
      <c r="B39" s="66"/>
      <c r="C39" s="66" t="s">
        <v>95</v>
      </c>
      <c r="D39" s="66"/>
      <c r="E39" s="66"/>
      <c r="F39" s="66" t="s">
        <v>96</v>
      </c>
      <c r="G39" s="66">
        <f>G40+G44+G51+G60</f>
        <v>889422.24</v>
      </c>
      <c r="H39" s="66">
        <f>H40+H44+H51+H60</f>
        <v>837430</v>
      </c>
      <c r="I39" s="66">
        <f>I40+I44+I51+I60</f>
        <v>985430</v>
      </c>
      <c r="J39" s="66">
        <f>J40+J44+J51+J60</f>
        <v>968376.82</v>
      </c>
      <c r="K39" s="66">
        <f t="shared" si="3"/>
        <v>108.87706383415824</v>
      </c>
      <c r="L39" s="66">
        <f t="shared" si="4"/>
        <v>98.269468150959483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</f>
        <v>133985.71</v>
      </c>
      <c r="H40" s="66">
        <f>H41+H42+H43</f>
        <v>169704</v>
      </c>
      <c r="I40" s="66">
        <f>I41+I42+I43</f>
        <v>136704</v>
      </c>
      <c r="J40" s="66">
        <f>J41+J42+J43</f>
        <v>125898.31</v>
      </c>
      <c r="K40" s="66">
        <f t="shared" si="3"/>
        <v>93.963983174026552</v>
      </c>
      <c r="L40" s="66">
        <f t="shared" si="4"/>
        <v>92.095556823501866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10886.72</v>
      </c>
      <c r="H41" s="67">
        <v>5982</v>
      </c>
      <c r="I41" s="67">
        <v>5982</v>
      </c>
      <c r="J41" s="67">
        <v>6222.12</v>
      </c>
      <c r="K41" s="67">
        <f t="shared" si="3"/>
        <v>57.153302372064317</v>
      </c>
      <c r="L41" s="67">
        <f t="shared" si="4"/>
        <v>104.01404212637914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119600.56</v>
      </c>
      <c r="H42" s="67">
        <v>161922</v>
      </c>
      <c r="I42" s="67">
        <v>128922</v>
      </c>
      <c r="J42" s="67">
        <v>117231</v>
      </c>
      <c r="K42" s="67">
        <f t="shared" si="3"/>
        <v>98.018771818459712</v>
      </c>
      <c r="L42" s="67">
        <f t="shared" si="4"/>
        <v>90.93172616000372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3498.43</v>
      </c>
      <c r="H43" s="67">
        <v>1800</v>
      </c>
      <c r="I43" s="67">
        <v>1800</v>
      </c>
      <c r="J43" s="67">
        <v>2445.19</v>
      </c>
      <c r="K43" s="67">
        <f t="shared" si="3"/>
        <v>69.893923845839424</v>
      </c>
      <c r="L43" s="67">
        <f t="shared" si="4"/>
        <v>135.8438888888889</v>
      </c>
    </row>
    <row r="44" spans="2:12" x14ac:dyDescent="0.25">
      <c r="B44" s="66"/>
      <c r="C44" s="66"/>
      <c r="D44" s="66" t="s">
        <v>105</v>
      </c>
      <c r="E44" s="66"/>
      <c r="F44" s="66" t="s">
        <v>106</v>
      </c>
      <c r="G44" s="66">
        <f>G45+G46+G47+G48+G49+G50</f>
        <v>525628.85</v>
      </c>
      <c r="H44" s="66">
        <f>H45+H46+H47+H48+H49+H50</f>
        <v>497364</v>
      </c>
      <c r="I44" s="66">
        <f>I45+I46+I47+I48+I49+I50</f>
        <v>678364</v>
      </c>
      <c r="J44" s="66">
        <f>J45+J46+J47+J48+J49+J50</f>
        <v>564762.42999999993</v>
      </c>
      <c r="K44" s="66">
        <f t="shared" si="3"/>
        <v>107.4450974294885</v>
      </c>
      <c r="L44" s="66">
        <f t="shared" si="4"/>
        <v>83.25359688898584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27979.65</v>
      </c>
      <c r="H45" s="67">
        <v>30023</v>
      </c>
      <c r="I45" s="67">
        <v>30023</v>
      </c>
      <c r="J45" s="67">
        <v>31572.37</v>
      </c>
      <c r="K45" s="67">
        <f t="shared" si="3"/>
        <v>112.84047513103273</v>
      </c>
      <c r="L45" s="67">
        <f t="shared" si="4"/>
        <v>105.16061019884755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314273.61</v>
      </c>
      <c r="H46" s="67">
        <v>296500</v>
      </c>
      <c r="I46" s="67">
        <v>296500</v>
      </c>
      <c r="J46" s="67">
        <v>373299.85</v>
      </c>
      <c r="K46" s="67">
        <f t="shared" si="3"/>
        <v>118.781799719041</v>
      </c>
      <c r="L46" s="67">
        <f t="shared" si="4"/>
        <v>125.90214165261382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117711.31</v>
      </c>
      <c r="H47" s="67">
        <v>149108</v>
      </c>
      <c r="I47" s="67">
        <v>196708</v>
      </c>
      <c r="J47" s="67">
        <v>116312.8</v>
      </c>
      <c r="K47" s="67">
        <f t="shared" si="3"/>
        <v>98.811915354607819</v>
      </c>
      <c r="L47" s="67">
        <f t="shared" si="4"/>
        <v>59.129674441303862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25207.55</v>
      </c>
      <c r="H48" s="67">
        <v>10618</v>
      </c>
      <c r="I48" s="67">
        <v>10618</v>
      </c>
      <c r="J48" s="67">
        <v>31011.17</v>
      </c>
      <c r="K48" s="67">
        <f t="shared" si="3"/>
        <v>123.0233402294154</v>
      </c>
      <c r="L48" s="67">
        <f t="shared" si="4"/>
        <v>292.062252778301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37182.79</v>
      </c>
      <c r="H49" s="67">
        <v>9124</v>
      </c>
      <c r="I49" s="67">
        <v>9124</v>
      </c>
      <c r="J49" s="67">
        <v>10747.74</v>
      </c>
      <c r="K49" s="67">
        <f t="shared" si="3"/>
        <v>28.905146709001663</v>
      </c>
      <c r="L49" s="67">
        <f t="shared" si="4"/>
        <v>117.79636124506796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3273.94</v>
      </c>
      <c r="H50" s="67">
        <v>1991</v>
      </c>
      <c r="I50" s="67">
        <v>135391</v>
      </c>
      <c r="J50" s="67">
        <v>1818.5</v>
      </c>
      <c r="K50" s="67">
        <f t="shared" si="3"/>
        <v>55.544695382322217</v>
      </c>
      <c r="L50" s="67">
        <f t="shared" si="4"/>
        <v>1.3431468856866409</v>
      </c>
    </row>
    <row r="51" spans="2:12" x14ac:dyDescent="0.25">
      <c r="B51" s="66"/>
      <c r="C51" s="66"/>
      <c r="D51" s="66" t="s">
        <v>119</v>
      </c>
      <c r="E51" s="66"/>
      <c r="F51" s="66" t="s">
        <v>120</v>
      </c>
      <c r="G51" s="66">
        <f>G52+G53+G54+G55+G56+G57+G58+G59</f>
        <v>189574.7</v>
      </c>
      <c r="H51" s="66">
        <f>H52+H53+H54+H55+H56+H57+H58+H59</f>
        <v>129919</v>
      </c>
      <c r="I51" s="66">
        <f>I52+I53+I54+I55+I56+I57+I58+I59</f>
        <v>129919</v>
      </c>
      <c r="J51" s="66">
        <f>J52+J53+J54+J55+J56+J57+J58+J59</f>
        <v>239605.47</v>
      </c>
      <c r="K51" s="66">
        <f t="shared" si="3"/>
        <v>126.39105851149968</v>
      </c>
      <c r="L51" s="66">
        <f t="shared" si="4"/>
        <v>184.4268120906103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6403.57</v>
      </c>
      <c r="H52" s="67">
        <v>5200</v>
      </c>
      <c r="I52" s="67">
        <v>5200</v>
      </c>
      <c r="J52" s="67">
        <v>13148.29</v>
      </c>
      <c r="K52" s="67">
        <f t="shared" si="3"/>
        <v>205.32749700557659</v>
      </c>
      <c r="L52" s="67">
        <f t="shared" si="4"/>
        <v>252.85173076923076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42484.06</v>
      </c>
      <c r="H53" s="67">
        <v>14500</v>
      </c>
      <c r="I53" s="67">
        <v>14500</v>
      </c>
      <c r="J53" s="67">
        <v>32642.560000000001</v>
      </c>
      <c r="K53" s="67">
        <f t="shared" si="3"/>
        <v>76.834841114526256</v>
      </c>
      <c r="L53" s="67">
        <f t="shared" si="4"/>
        <v>225.12110344827587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4274.93</v>
      </c>
      <c r="H54" s="67">
        <v>4000</v>
      </c>
      <c r="I54" s="67">
        <v>4000</v>
      </c>
      <c r="J54" s="67">
        <v>4148.03</v>
      </c>
      <c r="K54" s="67">
        <f t="shared" si="3"/>
        <v>97.031530340847681</v>
      </c>
      <c r="L54" s="67">
        <f t="shared" si="4"/>
        <v>103.70075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100902.44</v>
      </c>
      <c r="H55" s="67">
        <v>76300</v>
      </c>
      <c r="I55" s="67">
        <v>76300</v>
      </c>
      <c r="J55" s="67">
        <v>138395.26999999999</v>
      </c>
      <c r="K55" s="67">
        <f t="shared" si="3"/>
        <v>137.15750580461679</v>
      </c>
      <c r="L55" s="67">
        <f t="shared" si="4"/>
        <v>181.38305373525554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17229.349999999999</v>
      </c>
      <c r="H56" s="67">
        <v>11800</v>
      </c>
      <c r="I56" s="67">
        <v>11800</v>
      </c>
      <c r="J56" s="67">
        <v>29658.75</v>
      </c>
      <c r="K56" s="67">
        <f t="shared" si="3"/>
        <v>172.14085267290992</v>
      </c>
      <c r="L56" s="67">
        <f t="shared" si="4"/>
        <v>251.34533898305085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10846.32</v>
      </c>
      <c r="H57" s="67">
        <v>12660</v>
      </c>
      <c r="I57" s="67">
        <v>12660</v>
      </c>
      <c r="J57" s="67">
        <v>8820.14</v>
      </c>
      <c r="K57" s="67">
        <f t="shared" si="3"/>
        <v>81.319193975468181</v>
      </c>
      <c r="L57" s="67">
        <f t="shared" si="4"/>
        <v>69.669352290679299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20.420000000000002</v>
      </c>
      <c r="H58" s="67">
        <v>20</v>
      </c>
      <c r="I58" s="67">
        <v>20</v>
      </c>
      <c r="J58" s="67">
        <v>780.45</v>
      </c>
      <c r="K58" s="67">
        <f t="shared" si="3"/>
        <v>3821.9882468168457</v>
      </c>
      <c r="L58" s="67">
        <f t="shared" si="4"/>
        <v>3902.25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7413.61</v>
      </c>
      <c r="H59" s="67">
        <v>5439</v>
      </c>
      <c r="I59" s="67">
        <v>5439</v>
      </c>
      <c r="J59" s="67">
        <v>12011.98</v>
      </c>
      <c r="K59" s="67">
        <f t="shared" ref="K59:K88" si="5">(J59*100)/G59</f>
        <v>162.02605748076849</v>
      </c>
      <c r="L59" s="67">
        <f t="shared" ref="L59:L88" si="6">(J59*100)/I59</f>
        <v>220.84905313476742</v>
      </c>
    </row>
    <row r="60" spans="2:12" x14ac:dyDescent="0.25">
      <c r="B60" s="66"/>
      <c r="C60" s="66"/>
      <c r="D60" s="66" t="s">
        <v>137</v>
      </c>
      <c r="E60" s="66"/>
      <c r="F60" s="66" t="s">
        <v>138</v>
      </c>
      <c r="G60" s="66">
        <f>G61+G62+G63+G64+G65</f>
        <v>40232.979999999996</v>
      </c>
      <c r="H60" s="66">
        <f>H61+H62+H63+H64+H65</f>
        <v>40443</v>
      </c>
      <c r="I60" s="66">
        <f>I61+I62+I63+I64+I65</f>
        <v>40443</v>
      </c>
      <c r="J60" s="66">
        <f>J61+J62+J63+J64+J65</f>
        <v>38110.61</v>
      </c>
      <c r="K60" s="66">
        <f t="shared" si="5"/>
        <v>94.724800400069796</v>
      </c>
      <c r="L60" s="66">
        <f t="shared" si="6"/>
        <v>94.232895680340235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36654</v>
      </c>
      <c r="H61" s="67">
        <v>36880</v>
      </c>
      <c r="I61" s="67">
        <v>36880</v>
      </c>
      <c r="J61" s="67">
        <v>31180.71</v>
      </c>
      <c r="K61" s="67">
        <f t="shared" si="5"/>
        <v>85.067687019152075</v>
      </c>
      <c r="L61" s="67">
        <f t="shared" si="6"/>
        <v>84.546393709327546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850.26</v>
      </c>
      <c r="H62" s="67">
        <v>1195</v>
      </c>
      <c r="I62" s="67">
        <v>1195</v>
      </c>
      <c r="J62" s="67">
        <v>1399.21</v>
      </c>
      <c r="K62" s="67">
        <f t="shared" si="5"/>
        <v>164.56260437983676</v>
      </c>
      <c r="L62" s="67">
        <f t="shared" si="6"/>
        <v>117.08870292887029</v>
      </c>
    </row>
    <row r="63" spans="2:12" x14ac:dyDescent="0.25">
      <c r="B63" s="67"/>
      <c r="C63" s="67"/>
      <c r="D63" s="67"/>
      <c r="E63" s="67" t="s">
        <v>143</v>
      </c>
      <c r="F63" s="67" t="s">
        <v>144</v>
      </c>
      <c r="G63" s="67">
        <v>500</v>
      </c>
      <c r="H63" s="67">
        <v>0</v>
      </c>
      <c r="I63" s="67">
        <v>0</v>
      </c>
      <c r="J63" s="67">
        <v>0</v>
      </c>
      <c r="K63" s="67">
        <f t="shared" si="5"/>
        <v>0</v>
      </c>
      <c r="L63" s="67" t="e">
        <f t="shared" si="6"/>
        <v>#DIV/0!</v>
      </c>
    </row>
    <row r="64" spans="2:12" x14ac:dyDescent="0.25">
      <c r="B64" s="67"/>
      <c r="C64" s="67"/>
      <c r="D64" s="67"/>
      <c r="E64" s="67" t="s">
        <v>145</v>
      </c>
      <c r="F64" s="67" t="s">
        <v>146</v>
      </c>
      <c r="G64" s="67">
        <v>515.34</v>
      </c>
      <c r="H64" s="67">
        <v>510</v>
      </c>
      <c r="I64" s="67">
        <v>510</v>
      </c>
      <c r="J64" s="67">
        <v>517.76</v>
      </c>
      <c r="K64" s="67">
        <f t="shared" si="5"/>
        <v>100.46959289013078</v>
      </c>
      <c r="L64" s="67">
        <f t="shared" si="6"/>
        <v>101.52156862745097</v>
      </c>
    </row>
    <row r="65" spans="2:12" x14ac:dyDescent="0.25">
      <c r="B65" s="67"/>
      <c r="C65" s="67"/>
      <c r="D65" s="67"/>
      <c r="E65" s="67" t="s">
        <v>147</v>
      </c>
      <c r="F65" s="67" t="s">
        <v>138</v>
      </c>
      <c r="G65" s="67">
        <v>1713.38</v>
      </c>
      <c r="H65" s="67">
        <v>1858</v>
      </c>
      <c r="I65" s="67">
        <v>1858</v>
      </c>
      <c r="J65" s="67">
        <v>5012.93</v>
      </c>
      <c r="K65" s="67">
        <f t="shared" si="5"/>
        <v>292.57549405269117</v>
      </c>
      <c r="L65" s="67">
        <f t="shared" si="6"/>
        <v>269.80247578040905</v>
      </c>
    </row>
    <row r="66" spans="2:12" x14ac:dyDescent="0.25">
      <c r="B66" s="66"/>
      <c r="C66" s="66" t="s">
        <v>148</v>
      </c>
      <c r="D66" s="66"/>
      <c r="E66" s="66"/>
      <c r="F66" s="66" t="s">
        <v>149</v>
      </c>
      <c r="G66" s="66">
        <f t="shared" ref="G66:J67" si="7">G67</f>
        <v>3600</v>
      </c>
      <c r="H66" s="66">
        <f t="shared" si="7"/>
        <v>3000</v>
      </c>
      <c r="I66" s="66">
        <f t="shared" si="7"/>
        <v>4510</v>
      </c>
      <c r="J66" s="66">
        <f t="shared" si="7"/>
        <v>4509.6400000000003</v>
      </c>
      <c r="K66" s="66">
        <f t="shared" si="5"/>
        <v>125.26777777777779</v>
      </c>
      <c r="L66" s="66">
        <f t="shared" si="6"/>
        <v>99.992017738359209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 t="shared" si="7"/>
        <v>3600</v>
      </c>
      <c r="H67" s="66">
        <f t="shared" si="7"/>
        <v>3000</v>
      </c>
      <c r="I67" s="66">
        <f t="shared" si="7"/>
        <v>4510</v>
      </c>
      <c r="J67" s="66">
        <f t="shared" si="7"/>
        <v>4509.6400000000003</v>
      </c>
      <c r="K67" s="66">
        <f t="shared" si="5"/>
        <v>125.26777777777779</v>
      </c>
      <c r="L67" s="66">
        <f t="shared" si="6"/>
        <v>99.992017738359209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3600</v>
      </c>
      <c r="H68" s="67">
        <v>3000</v>
      </c>
      <c r="I68" s="67">
        <v>4510</v>
      </c>
      <c r="J68" s="67">
        <v>4509.6400000000003</v>
      </c>
      <c r="K68" s="67">
        <f t="shared" si="5"/>
        <v>125.26777777777779</v>
      </c>
      <c r="L68" s="67">
        <f t="shared" si="6"/>
        <v>99.992017738359209</v>
      </c>
    </row>
    <row r="69" spans="2:12" x14ac:dyDescent="0.25">
      <c r="B69" s="66"/>
      <c r="C69" s="66" t="s">
        <v>154</v>
      </c>
      <c r="D69" s="66"/>
      <c r="E69" s="66"/>
      <c r="F69" s="66" t="s">
        <v>155</v>
      </c>
      <c r="G69" s="66">
        <f t="shared" ref="G69:J70" si="8">G70</f>
        <v>0</v>
      </c>
      <c r="H69" s="66">
        <f t="shared" si="8"/>
        <v>5000</v>
      </c>
      <c r="I69" s="66">
        <f t="shared" si="8"/>
        <v>5000</v>
      </c>
      <c r="J69" s="66">
        <f t="shared" si="8"/>
        <v>0</v>
      </c>
      <c r="K69" s="66" t="e">
        <f t="shared" si="5"/>
        <v>#DIV/0!</v>
      </c>
      <c r="L69" s="66">
        <f t="shared" si="6"/>
        <v>0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 t="shared" si="8"/>
        <v>0</v>
      </c>
      <c r="H70" s="66">
        <f t="shared" si="8"/>
        <v>5000</v>
      </c>
      <c r="I70" s="66">
        <f t="shared" si="8"/>
        <v>5000</v>
      </c>
      <c r="J70" s="66">
        <f t="shared" si="8"/>
        <v>0</v>
      </c>
      <c r="K70" s="66" t="e">
        <f t="shared" si="5"/>
        <v>#DIV/0!</v>
      </c>
      <c r="L70" s="66">
        <f t="shared" si="6"/>
        <v>0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0</v>
      </c>
      <c r="H71" s="67">
        <v>5000</v>
      </c>
      <c r="I71" s="67">
        <v>5000</v>
      </c>
      <c r="J71" s="67">
        <v>0</v>
      </c>
      <c r="K71" s="67" t="e">
        <f t="shared" si="5"/>
        <v>#DIV/0!</v>
      </c>
      <c r="L71" s="67">
        <f t="shared" si="6"/>
        <v>0</v>
      </c>
    </row>
    <row r="72" spans="2:12" x14ac:dyDescent="0.25">
      <c r="B72" s="66"/>
      <c r="C72" s="66" t="s">
        <v>160</v>
      </c>
      <c r="D72" s="66"/>
      <c r="E72" s="66"/>
      <c r="F72" s="66" t="s">
        <v>161</v>
      </c>
      <c r="G72" s="66">
        <f t="shared" ref="G72:J73" si="9">G73</f>
        <v>57597.74</v>
      </c>
      <c r="H72" s="66">
        <f t="shared" si="9"/>
        <v>54500</v>
      </c>
      <c r="I72" s="66">
        <f t="shared" si="9"/>
        <v>54500</v>
      </c>
      <c r="J72" s="66">
        <f t="shared" si="9"/>
        <v>91505.3</v>
      </c>
      <c r="K72" s="66">
        <f t="shared" si="5"/>
        <v>158.86960148089145</v>
      </c>
      <c r="L72" s="66">
        <f t="shared" si="6"/>
        <v>167.89963302752292</v>
      </c>
    </row>
    <row r="73" spans="2:12" x14ac:dyDescent="0.25">
      <c r="B73" s="66"/>
      <c r="C73" s="66"/>
      <c r="D73" s="66" t="s">
        <v>162</v>
      </c>
      <c r="E73" s="66"/>
      <c r="F73" s="66" t="s">
        <v>163</v>
      </c>
      <c r="G73" s="66">
        <f t="shared" si="9"/>
        <v>57597.74</v>
      </c>
      <c r="H73" s="66">
        <f t="shared" si="9"/>
        <v>54500</v>
      </c>
      <c r="I73" s="66">
        <f t="shared" si="9"/>
        <v>54500</v>
      </c>
      <c r="J73" s="66">
        <f t="shared" si="9"/>
        <v>91505.3</v>
      </c>
      <c r="K73" s="66">
        <f t="shared" si="5"/>
        <v>158.86960148089145</v>
      </c>
      <c r="L73" s="66">
        <f t="shared" si="6"/>
        <v>167.89963302752292</v>
      </c>
    </row>
    <row r="74" spans="2:12" x14ac:dyDescent="0.25">
      <c r="B74" s="67"/>
      <c r="C74" s="67"/>
      <c r="D74" s="67"/>
      <c r="E74" s="67" t="s">
        <v>164</v>
      </c>
      <c r="F74" s="67" t="s">
        <v>165</v>
      </c>
      <c r="G74" s="67">
        <v>57597.74</v>
      </c>
      <c r="H74" s="67">
        <v>54500</v>
      </c>
      <c r="I74" s="67">
        <v>54500</v>
      </c>
      <c r="J74" s="67">
        <v>91505.3</v>
      </c>
      <c r="K74" s="67">
        <f t="shared" si="5"/>
        <v>158.86960148089145</v>
      </c>
      <c r="L74" s="67">
        <f t="shared" si="6"/>
        <v>167.89963302752292</v>
      </c>
    </row>
    <row r="75" spans="2:12" x14ac:dyDescent="0.25">
      <c r="B75" s="66" t="s">
        <v>166</v>
      </c>
      <c r="C75" s="66"/>
      <c r="D75" s="66"/>
      <c r="E75" s="66"/>
      <c r="F75" s="66" t="s">
        <v>167</v>
      </c>
      <c r="G75" s="66">
        <f>G76+G86</f>
        <v>134036.12</v>
      </c>
      <c r="H75" s="66">
        <f>H76+H86</f>
        <v>893200</v>
      </c>
      <c r="I75" s="66">
        <f>I76+I86</f>
        <v>796200</v>
      </c>
      <c r="J75" s="66">
        <f>J76+J86</f>
        <v>572702.55999999994</v>
      </c>
      <c r="K75" s="66">
        <f t="shared" si="5"/>
        <v>427.2747972710639</v>
      </c>
      <c r="L75" s="66">
        <f t="shared" si="6"/>
        <v>71.92948505400652</v>
      </c>
    </row>
    <row r="76" spans="2:12" x14ac:dyDescent="0.25">
      <c r="B76" s="66"/>
      <c r="C76" s="66" t="s">
        <v>168</v>
      </c>
      <c r="D76" s="66"/>
      <c r="E76" s="66"/>
      <c r="F76" s="66" t="s">
        <v>169</v>
      </c>
      <c r="G76" s="66">
        <f>G77+G84</f>
        <v>112098.60999999999</v>
      </c>
      <c r="H76" s="66">
        <f>H77+H84</f>
        <v>355700</v>
      </c>
      <c r="I76" s="66">
        <f>I77+I84</f>
        <v>257700</v>
      </c>
      <c r="J76" s="66">
        <f>J77+J84</f>
        <v>42484.07</v>
      </c>
      <c r="K76" s="66">
        <f t="shared" si="5"/>
        <v>37.898837461053269</v>
      </c>
      <c r="L76" s="66">
        <f t="shared" si="6"/>
        <v>16.485863407062475</v>
      </c>
    </row>
    <row r="77" spans="2:12" x14ac:dyDescent="0.25">
      <c r="B77" s="66"/>
      <c r="C77" s="66"/>
      <c r="D77" s="66" t="s">
        <v>170</v>
      </c>
      <c r="E77" s="66"/>
      <c r="F77" s="66" t="s">
        <v>171</v>
      </c>
      <c r="G77" s="66">
        <f>G78+G79+G80+G81+G82+G83</f>
        <v>86230.93</v>
      </c>
      <c r="H77" s="66">
        <f>H78+H79+H80+H81+H82</f>
        <v>355700</v>
      </c>
      <c r="I77" s="66">
        <f>I78+I79+I80+I81+I82</f>
        <v>257700</v>
      </c>
      <c r="J77" s="66">
        <f>J78+J79+J80+J81+J82</f>
        <v>42484.07</v>
      </c>
      <c r="K77" s="66">
        <f t="shared" si="5"/>
        <v>49.267785932495457</v>
      </c>
      <c r="L77" s="66">
        <f t="shared" si="6"/>
        <v>16.485863407062475</v>
      </c>
    </row>
    <row r="78" spans="2:12" x14ac:dyDescent="0.25">
      <c r="B78" s="67"/>
      <c r="C78" s="67"/>
      <c r="D78" s="67"/>
      <c r="E78" s="67" t="s">
        <v>172</v>
      </c>
      <c r="F78" s="67" t="s">
        <v>173</v>
      </c>
      <c r="G78" s="67">
        <v>2508.83</v>
      </c>
      <c r="H78" s="67">
        <v>20000</v>
      </c>
      <c r="I78" s="67">
        <v>20000</v>
      </c>
      <c r="J78" s="67">
        <v>19640.810000000001</v>
      </c>
      <c r="K78" s="67">
        <f t="shared" si="5"/>
        <v>782.86731265171431</v>
      </c>
      <c r="L78" s="67">
        <f t="shared" si="6"/>
        <v>98.204050000000009</v>
      </c>
    </row>
    <row r="79" spans="2:12" x14ac:dyDescent="0.25">
      <c r="B79" s="67"/>
      <c r="C79" s="67"/>
      <c r="D79" s="67"/>
      <c r="E79" s="67" t="s">
        <v>174</v>
      </c>
      <c r="F79" s="67" t="s">
        <v>175</v>
      </c>
      <c r="G79" s="67">
        <v>0</v>
      </c>
      <c r="H79" s="67">
        <v>500</v>
      </c>
      <c r="I79" s="67">
        <v>500</v>
      </c>
      <c r="J79" s="67">
        <v>696</v>
      </c>
      <c r="K79" s="67" t="e">
        <f t="shared" si="5"/>
        <v>#DIV/0!</v>
      </c>
      <c r="L79" s="67">
        <f t="shared" si="6"/>
        <v>139.19999999999999</v>
      </c>
    </row>
    <row r="80" spans="2:12" x14ac:dyDescent="0.25">
      <c r="B80" s="67"/>
      <c r="C80" s="67"/>
      <c r="D80" s="67"/>
      <c r="E80" s="67" t="s">
        <v>176</v>
      </c>
      <c r="F80" s="67" t="s">
        <v>177</v>
      </c>
      <c r="G80" s="67">
        <v>17067.5</v>
      </c>
      <c r="H80" s="67">
        <v>200</v>
      </c>
      <c r="I80" s="67">
        <v>200</v>
      </c>
      <c r="J80" s="67">
        <v>450</v>
      </c>
      <c r="K80" s="67">
        <f t="shared" si="5"/>
        <v>2.6365900102534057</v>
      </c>
      <c r="L80" s="67">
        <f t="shared" si="6"/>
        <v>225</v>
      </c>
    </row>
    <row r="81" spans="2:12" x14ac:dyDescent="0.25">
      <c r="B81" s="67"/>
      <c r="C81" s="67"/>
      <c r="D81" s="67"/>
      <c r="E81" s="67" t="s">
        <v>178</v>
      </c>
      <c r="F81" s="67" t="s">
        <v>179</v>
      </c>
      <c r="G81" s="67">
        <v>833.67</v>
      </c>
      <c r="H81" s="67">
        <v>0</v>
      </c>
      <c r="I81" s="67">
        <v>0</v>
      </c>
      <c r="J81" s="67">
        <v>0</v>
      </c>
      <c r="K81" s="67">
        <f t="shared" si="5"/>
        <v>0</v>
      </c>
      <c r="L81" s="67" t="e">
        <f t="shared" si="6"/>
        <v>#DIV/0!</v>
      </c>
    </row>
    <row r="82" spans="2:12" x14ac:dyDescent="0.25">
      <c r="B82" s="67"/>
      <c r="C82" s="67"/>
      <c r="D82" s="67"/>
      <c r="E82" s="67" t="s">
        <v>180</v>
      </c>
      <c r="F82" s="67" t="s">
        <v>181</v>
      </c>
      <c r="G82" s="67">
        <v>65125.24</v>
      </c>
      <c r="H82" s="67">
        <v>335000</v>
      </c>
      <c r="I82" s="67">
        <v>237000</v>
      </c>
      <c r="J82" s="67">
        <v>21697.26</v>
      </c>
      <c r="K82" s="67">
        <f t="shared" si="5"/>
        <v>33.316207356779032</v>
      </c>
      <c r="L82" s="67">
        <f t="shared" si="6"/>
        <v>9.1549620253164559</v>
      </c>
    </row>
    <row r="83" spans="2:12" x14ac:dyDescent="0.25">
      <c r="B83" s="67"/>
      <c r="C83" s="67"/>
      <c r="D83" s="67"/>
      <c r="E83" s="123">
        <v>4227</v>
      </c>
      <c r="F83" s="67" t="s">
        <v>215</v>
      </c>
      <c r="G83" s="67">
        <v>695.69</v>
      </c>
      <c r="H83" s="67"/>
      <c r="I83" s="67"/>
      <c r="J83" s="67"/>
      <c r="K83" s="67"/>
      <c r="L83" s="67"/>
    </row>
    <row r="84" spans="2:12" x14ac:dyDescent="0.25">
      <c r="B84" s="66"/>
      <c r="C84" s="66"/>
      <c r="D84" s="66" t="s">
        <v>182</v>
      </c>
      <c r="E84" s="66"/>
      <c r="F84" s="66" t="s">
        <v>183</v>
      </c>
      <c r="G84" s="66">
        <f>G85</f>
        <v>25867.68</v>
      </c>
      <c r="H84" s="66">
        <f>H85</f>
        <v>0</v>
      </c>
      <c r="I84" s="66">
        <f>I85</f>
        <v>0</v>
      </c>
      <c r="J84" s="66">
        <f>J85</f>
        <v>0</v>
      </c>
      <c r="K84" s="66">
        <f t="shared" si="5"/>
        <v>0</v>
      </c>
      <c r="L84" s="66" t="e">
        <f t="shared" si="6"/>
        <v>#DIV/0!</v>
      </c>
    </row>
    <row r="85" spans="2:12" x14ac:dyDescent="0.25">
      <c r="B85" s="67"/>
      <c r="C85" s="67"/>
      <c r="D85" s="67"/>
      <c r="E85" s="67" t="s">
        <v>184</v>
      </c>
      <c r="F85" s="67" t="s">
        <v>185</v>
      </c>
      <c r="G85" s="67">
        <v>25867.68</v>
      </c>
      <c r="H85" s="67">
        <v>0</v>
      </c>
      <c r="I85" s="67">
        <v>0</v>
      </c>
      <c r="J85" s="67">
        <v>0</v>
      </c>
      <c r="K85" s="67">
        <f t="shared" si="5"/>
        <v>0</v>
      </c>
      <c r="L85" s="67" t="e">
        <f t="shared" si="6"/>
        <v>#DIV/0!</v>
      </c>
    </row>
    <row r="86" spans="2:12" x14ac:dyDescent="0.25">
      <c r="B86" s="66"/>
      <c r="C86" s="66" t="s">
        <v>186</v>
      </c>
      <c r="D86" s="66"/>
      <c r="E86" s="66"/>
      <c r="F86" s="66" t="s">
        <v>187</v>
      </c>
      <c r="G86" s="66">
        <f t="shared" ref="G86:J87" si="10">G87</f>
        <v>21937.51</v>
      </c>
      <c r="H86" s="66">
        <f t="shared" si="10"/>
        <v>537500</v>
      </c>
      <c r="I86" s="66">
        <f t="shared" si="10"/>
        <v>538500</v>
      </c>
      <c r="J86" s="66">
        <f t="shared" si="10"/>
        <v>530218.49</v>
      </c>
      <c r="K86" s="66">
        <f t="shared" si="5"/>
        <v>2416.9492800231205</v>
      </c>
      <c r="L86" s="66">
        <f t="shared" si="6"/>
        <v>98.462115134633237</v>
      </c>
    </row>
    <row r="87" spans="2:12" x14ac:dyDescent="0.25">
      <c r="B87" s="66"/>
      <c r="C87" s="66"/>
      <c r="D87" s="66" t="s">
        <v>188</v>
      </c>
      <c r="E87" s="66"/>
      <c r="F87" s="66" t="s">
        <v>189</v>
      </c>
      <c r="G87" s="66">
        <f t="shared" si="10"/>
        <v>21937.51</v>
      </c>
      <c r="H87" s="66">
        <f t="shared" si="10"/>
        <v>537500</v>
      </c>
      <c r="I87" s="66">
        <f t="shared" si="10"/>
        <v>538500</v>
      </c>
      <c r="J87" s="66">
        <f t="shared" si="10"/>
        <v>530218.49</v>
      </c>
      <c r="K87" s="66">
        <f t="shared" si="5"/>
        <v>2416.9492800231205</v>
      </c>
      <c r="L87" s="66">
        <f t="shared" si="6"/>
        <v>98.462115134633237</v>
      </c>
    </row>
    <row r="88" spans="2:12" x14ac:dyDescent="0.25">
      <c r="B88" s="67"/>
      <c r="C88" s="67"/>
      <c r="D88" s="67"/>
      <c r="E88" s="67" t="s">
        <v>190</v>
      </c>
      <c r="F88" s="67" t="s">
        <v>189</v>
      </c>
      <c r="G88" s="67">
        <v>21937.51</v>
      </c>
      <c r="H88" s="67">
        <v>537500</v>
      </c>
      <c r="I88" s="67">
        <v>538500</v>
      </c>
      <c r="J88" s="67">
        <v>530218.49</v>
      </c>
      <c r="K88" s="67">
        <f t="shared" si="5"/>
        <v>2416.9492800231205</v>
      </c>
      <c r="L88" s="67">
        <f t="shared" si="6"/>
        <v>98.462115134633237</v>
      </c>
    </row>
    <row r="89" spans="2:12" x14ac:dyDescent="0.25">
      <c r="B89" s="66"/>
      <c r="C89" s="67"/>
      <c r="D89" s="68"/>
      <c r="E89" s="69"/>
      <c r="F89" s="9"/>
      <c r="G89" s="66"/>
      <c r="H89" s="66"/>
      <c r="I89" s="66"/>
      <c r="J89" s="66"/>
      <c r="K89" s="71"/>
      <c r="L89" s="71"/>
    </row>
  </sheetData>
  <mergeCells count="7">
    <mergeCell ref="B25:F25"/>
    <mergeCell ref="B26:F26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9"/>
  <sheetViews>
    <sheetView workbookViewId="0">
      <selection activeCell="D20" sqref="D20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05" t="s">
        <v>16</v>
      </c>
      <c r="C2" s="105"/>
      <c r="D2" s="105"/>
      <c r="E2" s="105"/>
      <c r="F2" s="105"/>
      <c r="G2" s="105"/>
      <c r="H2" s="105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C7+C9+C11</f>
        <v>4413377.7299999995</v>
      </c>
      <c r="D6" s="72">
        <f>D7+D9+D11</f>
        <v>5897580</v>
      </c>
      <c r="E6" s="72">
        <f>E7+E9+E11</f>
        <v>5964090</v>
      </c>
      <c r="F6" s="72">
        <f>F7+F9+F11</f>
        <v>5816315.0999999996</v>
      </c>
      <c r="G6" s="73">
        <f t="shared" ref="G6:G19" si="0">(F6*100)/C6</f>
        <v>131.78829132307243</v>
      </c>
      <c r="H6" s="73">
        <f t="shared" ref="H6:H19" si="1">(F6*100)/E6</f>
        <v>97.522255700366699</v>
      </c>
    </row>
    <row r="7" spans="1:8" x14ac:dyDescent="0.25">
      <c r="A7"/>
      <c r="B7" s="9" t="s">
        <v>191</v>
      </c>
      <c r="C7" s="72">
        <f>C8</f>
        <v>4311089.5999999996</v>
      </c>
      <c r="D7" s="72">
        <f>D8</f>
        <v>5817780</v>
      </c>
      <c r="E7" s="72">
        <f>E8</f>
        <v>5884290</v>
      </c>
      <c r="F7" s="72">
        <f>F8</f>
        <v>5666967.9900000002</v>
      </c>
      <c r="G7" s="73">
        <f t="shared" si="0"/>
        <v>131.45094432739234</v>
      </c>
      <c r="H7" s="73">
        <f t="shared" si="1"/>
        <v>96.306742019852862</v>
      </c>
    </row>
    <row r="8" spans="1:8" x14ac:dyDescent="0.25">
      <c r="A8"/>
      <c r="B8" s="17" t="s">
        <v>192</v>
      </c>
      <c r="C8" s="74">
        <v>4311089.5999999996</v>
      </c>
      <c r="D8" s="74">
        <v>5817780</v>
      </c>
      <c r="E8" s="74">
        <v>5884290</v>
      </c>
      <c r="F8" s="75">
        <v>5666967.9900000002</v>
      </c>
      <c r="G8" s="71">
        <f t="shared" si="0"/>
        <v>131.45094432739234</v>
      </c>
      <c r="H8" s="71">
        <f t="shared" si="1"/>
        <v>96.306742019852862</v>
      </c>
    </row>
    <row r="9" spans="1:8" x14ac:dyDescent="0.25">
      <c r="A9"/>
      <c r="B9" s="9" t="s">
        <v>193</v>
      </c>
      <c r="C9" s="72">
        <f>C10</f>
        <v>44690.39</v>
      </c>
      <c r="D9" s="72">
        <f>D10</f>
        <v>26800</v>
      </c>
      <c r="E9" s="72">
        <f>E10</f>
        <v>26800</v>
      </c>
      <c r="F9" s="72">
        <f>F10</f>
        <v>57841.81</v>
      </c>
      <c r="G9" s="73">
        <f t="shared" si="0"/>
        <v>129.42784791092672</v>
      </c>
      <c r="H9" s="73">
        <f t="shared" si="1"/>
        <v>215.82764925373135</v>
      </c>
    </row>
    <row r="10" spans="1:8" x14ac:dyDescent="0.25">
      <c r="A10"/>
      <c r="B10" s="17" t="s">
        <v>194</v>
      </c>
      <c r="C10" s="74">
        <v>44690.39</v>
      </c>
      <c r="D10" s="74">
        <v>26800</v>
      </c>
      <c r="E10" s="74">
        <v>26800</v>
      </c>
      <c r="F10" s="75">
        <v>57841.81</v>
      </c>
      <c r="G10" s="71">
        <f t="shared" si="0"/>
        <v>129.42784791092672</v>
      </c>
      <c r="H10" s="71">
        <f t="shared" si="1"/>
        <v>215.82764925373135</v>
      </c>
    </row>
    <row r="11" spans="1:8" x14ac:dyDescent="0.25">
      <c r="A11"/>
      <c r="B11" s="9" t="s">
        <v>195</v>
      </c>
      <c r="C11" s="72">
        <f>C12</f>
        <v>57597.74</v>
      </c>
      <c r="D11" s="72">
        <f>D12</f>
        <v>53000</v>
      </c>
      <c r="E11" s="72">
        <f>E12</f>
        <v>53000</v>
      </c>
      <c r="F11" s="72">
        <f>F12</f>
        <v>91505.3</v>
      </c>
      <c r="G11" s="73">
        <f t="shared" si="0"/>
        <v>158.86960148089145</v>
      </c>
      <c r="H11" s="73">
        <f t="shared" si="1"/>
        <v>172.65150943396227</v>
      </c>
    </row>
    <row r="12" spans="1:8" x14ac:dyDescent="0.25">
      <c r="A12"/>
      <c r="B12" s="17" t="s">
        <v>196</v>
      </c>
      <c r="C12" s="74">
        <v>57597.74</v>
      </c>
      <c r="D12" s="74">
        <v>53000</v>
      </c>
      <c r="E12" s="74">
        <v>53000</v>
      </c>
      <c r="F12" s="75">
        <v>91505.3</v>
      </c>
      <c r="G12" s="71">
        <f t="shared" si="0"/>
        <v>158.86960148089145</v>
      </c>
      <c r="H12" s="71">
        <f t="shared" si="1"/>
        <v>172.65150943396227</v>
      </c>
    </row>
    <row r="13" spans="1:8" x14ac:dyDescent="0.25">
      <c r="B13" s="9" t="s">
        <v>32</v>
      </c>
      <c r="C13" s="76">
        <f>C14+C16+C18</f>
        <v>4374581.33</v>
      </c>
      <c r="D13" s="76">
        <f>D14+D16+D18</f>
        <v>5897710</v>
      </c>
      <c r="E13" s="76">
        <f>E14+E16+E18</f>
        <v>5970720</v>
      </c>
      <c r="F13" s="76">
        <f>F14+F16+F18</f>
        <v>5761469.5700000003</v>
      </c>
      <c r="G13" s="73">
        <f t="shared" si="0"/>
        <v>131.70333651106219</v>
      </c>
      <c r="H13" s="73">
        <f t="shared" si="1"/>
        <v>96.495390338183668</v>
      </c>
    </row>
    <row r="14" spans="1:8" x14ac:dyDescent="0.25">
      <c r="A14"/>
      <c r="B14" s="9" t="s">
        <v>191</v>
      </c>
      <c r="C14" s="76">
        <f>C15</f>
        <v>4311089.5999999996</v>
      </c>
      <c r="D14" s="76">
        <f>D15</f>
        <v>5817780</v>
      </c>
      <c r="E14" s="76">
        <f>E15</f>
        <v>5889290</v>
      </c>
      <c r="F14" s="76">
        <f>F15</f>
        <v>5666967.9900000002</v>
      </c>
      <c r="G14" s="73">
        <f t="shared" si="0"/>
        <v>131.45094432739234</v>
      </c>
      <c r="H14" s="73">
        <f t="shared" si="1"/>
        <v>96.224977713782138</v>
      </c>
    </row>
    <row r="15" spans="1:8" x14ac:dyDescent="0.25">
      <c r="A15"/>
      <c r="B15" s="17" t="s">
        <v>192</v>
      </c>
      <c r="C15" s="74">
        <v>4311089.5999999996</v>
      </c>
      <c r="D15" s="74">
        <v>5817780</v>
      </c>
      <c r="E15" s="77">
        <v>5889290</v>
      </c>
      <c r="F15" s="75">
        <v>5666967.9900000002</v>
      </c>
      <c r="G15" s="71">
        <f t="shared" si="0"/>
        <v>131.45094432739234</v>
      </c>
      <c r="H15" s="71">
        <f t="shared" si="1"/>
        <v>96.224977713782138</v>
      </c>
    </row>
    <row r="16" spans="1:8" x14ac:dyDescent="0.25">
      <c r="A16"/>
      <c r="B16" s="9" t="s">
        <v>193</v>
      </c>
      <c r="C16" s="76">
        <f>C17</f>
        <v>5893.99</v>
      </c>
      <c r="D16" s="76">
        <f>D17</f>
        <v>26930</v>
      </c>
      <c r="E16" s="76">
        <f>E17</f>
        <v>26930</v>
      </c>
      <c r="F16" s="76">
        <f>F17</f>
        <v>2996.28</v>
      </c>
      <c r="G16" s="73">
        <f t="shared" si="0"/>
        <v>50.836190763811956</v>
      </c>
      <c r="H16" s="73">
        <f t="shared" si="1"/>
        <v>11.126178982547344</v>
      </c>
    </row>
    <row r="17" spans="1:8" x14ac:dyDescent="0.25">
      <c r="A17"/>
      <c r="B17" s="17" t="s">
        <v>194</v>
      </c>
      <c r="C17" s="74">
        <v>5893.99</v>
      </c>
      <c r="D17" s="74">
        <v>26930</v>
      </c>
      <c r="E17" s="77">
        <v>26930</v>
      </c>
      <c r="F17" s="75">
        <v>2996.28</v>
      </c>
      <c r="G17" s="71">
        <f t="shared" si="0"/>
        <v>50.836190763811956</v>
      </c>
      <c r="H17" s="71">
        <f t="shared" si="1"/>
        <v>11.126178982547344</v>
      </c>
    </row>
    <row r="18" spans="1:8" x14ac:dyDescent="0.25">
      <c r="A18"/>
      <c r="B18" s="9" t="s">
        <v>195</v>
      </c>
      <c r="C18" s="76">
        <f>C19</f>
        <v>57597.74</v>
      </c>
      <c r="D18" s="76">
        <f>D19</f>
        <v>53000</v>
      </c>
      <c r="E18" s="76">
        <f>E19</f>
        <v>54500</v>
      </c>
      <c r="F18" s="76">
        <f>F19</f>
        <v>91505.3</v>
      </c>
      <c r="G18" s="73">
        <f t="shared" si="0"/>
        <v>158.86960148089145</v>
      </c>
      <c r="H18" s="73">
        <f t="shared" si="1"/>
        <v>167.89963302752292</v>
      </c>
    </row>
    <row r="19" spans="1:8" x14ac:dyDescent="0.25">
      <c r="A19"/>
      <c r="B19" s="17" t="s">
        <v>196</v>
      </c>
      <c r="C19" s="74">
        <v>57597.74</v>
      </c>
      <c r="D19" s="74">
        <v>53000</v>
      </c>
      <c r="E19" s="77">
        <v>54500</v>
      </c>
      <c r="F19" s="75">
        <v>91505.3</v>
      </c>
      <c r="G19" s="71">
        <f t="shared" si="0"/>
        <v>158.86960148089145</v>
      </c>
      <c r="H19" s="71">
        <f t="shared" si="1"/>
        <v>167.89963302752292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8" sqref="F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05" t="s">
        <v>17</v>
      </c>
      <c r="C2" s="105"/>
      <c r="D2" s="105"/>
      <c r="E2" s="105"/>
      <c r="F2" s="105"/>
      <c r="G2" s="105"/>
      <c r="H2" s="105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4374581.33</v>
      </c>
      <c r="D6" s="76">
        <f t="shared" si="0"/>
        <v>5904210</v>
      </c>
      <c r="E6" s="76">
        <f t="shared" si="0"/>
        <v>5970720</v>
      </c>
      <c r="F6" s="76">
        <f t="shared" si="0"/>
        <v>5761469.5700000003</v>
      </c>
      <c r="G6" s="71">
        <f>(F6*100)/C6</f>
        <v>131.70333651106219</v>
      </c>
      <c r="H6" s="71">
        <f>(F6*100)/E6</f>
        <v>96.495390338183668</v>
      </c>
    </row>
    <row r="7" spans="2:8" x14ac:dyDescent="0.25">
      <c r="B7" s="9" t="s">
        <v>197</v>
      </c>
      <c r="C7" s="76">
        <f t="shared" si="0"/>
        <v>4374581.33</v>
      </c>
      <c r="D7" s="76">
        <f t="shared" si="0"/>
        <v>5904210</v>
      </c>
      <c r="E7" s="76">
        <f t="shared" si="0"/>
        <v>5970720</v>
      </c>
      <c r="F7" s="76">
        <f t="shared" si="0"/>
        <v>5761469.5700000003</v>
      </c>
      <c r="G7" s="71">
        <f>(F7*100)/C7</f>
        <v>131.70333651106219</v>
      </c>
      <c r="H7" s="71">
        <f>(F7*100)/E7</f>
        <v>96.495390338183668</v>
      </c>
    </row>
    <row r="8" spans="2:8" x14ac:dyDescent="0.25">
      <c r="B8" s="12" t="s">
        <v>198</v>
      </c>
      <c r="C8" s="74">
        <v>4374581.33</v>
      </c>
      <c r="D8" s="74">
        <v>5904210</v>
      </c>
      <c r="E8" s="74">
        <v>5970720</v>
      </c>
      <c r="F8" s="75">
        <v>5761469.5700000003</v>
      </c>
      <c r="G8" s="71">
        <f>(F8*100)/C8</f>
        <v>131.70333651106219</v>
      </c>
      <c r="H8" s="71">
        <f>(F8*100)/E8</f>
        <v>96.495390338183668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05" t="s">
        <v>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05" t="s">
        <v>25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5.75" customHeight="1" x14ac:dyDescent="0.25">
      <c r="B5" s="105" t="s">
        <v>18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05" t="s">
        <v>19</v>
      </c>
      <c r="C2" s="105"/>
      <c r="D2" s="105"/>
      <c r="E2" s="105"/>
      <c r="F2" s="105"/>
      <c r="G2" s="105"/>
      <c r="H2" s="105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56"/>
  <sheetViews>
    <sheetView zoomScaleNormal="100" workbookViewId="0">
      <selection activeCell="F12" sqref="F12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199</v>
      </c>
      <c r="C1" s="40"/>
    </row>
    <row r="2" spans="1:6" ht="15" customHeight="1" x14ac:dyDescent="0.2">
      <c r="A2" s="42" t="s">
        <v>34</v>
      </c>
      <c r="B2" s="43" t="s">
        <v>200</v>
      </c>
      <c r="C2" s="40"/>
    </row>
    <row r="3" spans="1:6" s="40" customFormat="1" ht="43.5" customHeight="1" x14ac:dyDescent="0.2">
      <c r="A3" s="44" t="s">
        <v>35</v>
      </c>
      <c r="B3" s="38" t="s">
        <v>201</v>
      </c>
    </row>
    <row r="4" spans="1:6" s="40" customFormat="1" x14ac:dyDescent="0.2">
      <c r="A4" s="44" t="s">
        <v>36</v>
      </c>
      <c r="B4" s="45" t="s">
        <v>202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203</v>
      </c>
      <c r="B7" s="47"/>
      <c r="C7" s="78">
        <f>C12</f>
        <v>5822780</v>
      </c>
      <c r="D7" s="78">
        <f>D12</f>
        <v>5889290</v>
      </c>
      <c r="E7" s="78">
        <f>E12</f>
        <v>5666967.9899999993</v>
      </c>
      <c r="F7" s="78">
        <f>(E7*100)/D7</f>
        <v>96.22497771378211</v>
      </c>
    </row>
    <row r="8" spans="1:6" x14ac:dyDescent="0.2">
      <c r="A8" s="48" t="s">
        <v>76</v>
      </c>
      <c r="B8" s="47"/>
      <c r="C8" s="78">
        <f>C82</f>
        <v>26930</v>
      </c>
      <c r="D8" s="78">
        <f>D82</f>
        <v>26930</v>
      </c>
      <c r="E8" s="78">
        <f>E82</f>
        <v>2996.28</v>
      </c>
      <c r="F8" s="78">
        <f>(E8*100)/D8</f>
        <v>11.126178982547344</v>
      </c>
    </row>
    <row r="9" spans="1:6" x14ac:dyDescent="0.2">
      <c r="A9" s="48" t="s">
        <v>204</v>
      </c>
      <c r="B9" s="47"/>
      <c r="C9" s="78">
        <f>C72</f>
        <v>54500</v>
      </c>
      <c r="D9" s="78">
        <f>D72</f>
        <v>54500</v>
      </c>
      <c r="E9" s="78">
        <f>E72</f>
        <v>91505.3</v>
      </c>
      <c r="F9" s="78">
        <f>(E9*100)/D9</f>
        <v>167.89963302752292</v>
      </c>
    </row>
    <row r="10" spans="1:6" s="58" customFormat="1" x14ac:dyDescent="0.2"/>
    <row r="11" spans="1:6" ht="38.25" x14ac:dyDescent="0.2">
      <c r="A11" s="48" t="s">
        <v>205</v>
      </c>
      <c r="B11" s="48" t="s">
        <v>206</v>
      </c>
      <c r="C11" s="48" t="s">
        <v>43</v>
      </c>
      <c r="D11" s="48" t="s">
        <v>207</v>
      </c>
      <c r="E11" s="48" t="s">
        <v>208</v>
      </c>
      <c r="F11" s="48" t="s">
        <v>209</v>
      </c>
    </row>
    <row r="12" spans="1:6" x14ac:dyDescent="0.2">
      <c r="A12" s="49" t="s">
        <v>203</v>
      </c>
      <c r="B12" s="49" t="s">
        <v>210</v>
      </c>
      <c r="C12" s="79">
        <f>C13+C56</f>
        <v>5822780</v>
      </c>
      <c r="D12" s="79">
        <f>D13+D56</f>
        <v>5889290</v>
      </c>
      <c r="E12" s="79">
        <f>E13+E56</f>
        <v>5666967.9899999993</v>
      </c>
      <c r="F12" s="80">
        <f>(E12*100)/D12</f>
        <v>96.22497771378211</v>
      </c>
    </row>
    <row r="13" spans="1:6" x14ac:dyDescent="0.2">
      <c r="A13" s="50" t="s">
        <v>74</v>
      </c>
      <c r="B13" s="51" t="s">
        <v>75</v>
      </c>
      <c r="C13" s="81">
        <f>C14+C24+C50+C53</f>
        <v>4937080</v>
      </c>
      <c r="D13" s="81">
        <f>D14+D24+D50+D53</f>
        <v>5100590</v>
      </c>
      <c r="E13" s="81">
        <f>E14+E24+E50+E53</f>
        <v>5094265.43</v>
      </c>
      <c r="F13" s="82">
        <f>(E13*100)/D13</f>
        <v>99.876003168260922</v>
      </c>
    </row>
    <row r="14" spans="1:6" x14ac:dyDescent="0.2">
      <c r="A14" s="52" t="s">
        <v>76</v>
      </c>
      <c r="B14" s="53" t="s">
        <v>77</v>
      </c>
      <c r="C14" s="83">
        <f>C15+C19+C21</f>
        <v>4111080</v>
      </c>
      <c r="D14" s="83">
        <f>D15+D19+D21</f>
        <v>4125080</v>
      </c>
      <c r="E14" s="83">
        <f>E15+E19+E21</f>
        <v>4124375.25</v>
      </c>
      <c r="F14" s="82">
        <f>(E14*100)/D14</f>
        <v>99.98291548285124</v>
      </c>
    </row>
    <row r="15" spans="1:6" x14ac:dyDescent="0.2">
      <c r="A15" s="54" t="s">
        <v>78</v>
      </c>
      <c r="B15" s="55" t="s">
        <v>79</v>
      </c>
      <c r="C15" s="84">
        <f>C16+C17+C18</f>
        <v>3099014</v>
      </c>
      <c r="D15" s="84">
        <f>D16+D17+D18</f>
        <v>3113014</v>
      </c>
      <c r="E15" s="84">
        <f>E16+E17+E18</f>
        <v>3097318.83</v>
      </c>
      <c r="F15" s="84">
        <f>(E15*100)/D15</f>
        <v>99.4958207704816</v>
      </c>
    </row>
    <row r="16" spans="1:6" x14ac:dyDescent="0.2">
      <c r="A16" s="56" t="s">
        <v>80</v>
      </c>
      <c r="B16" s="57" t="s">
        <v>81</v>
      </c>
      <c r="C16" s="85">
        <v>2911760</v>
      </c>
      <c r="D16" s="85">
        <v>2925760</v>
      </c>
      <c r="E16" s="85">
        <v>2761849.48</v>
      </c>
      <c r="F16" s="85"/>
    </row>
    <row r="17" spans="1:6" x14ac:dyDescent="0.2">
      <c r="A17" s="56" t="s">
        <v>82</v>
      </c>
      <c r="B17" s="57" t="s">
        <v>83</v>
      </c>
      <c r="C17" s="85">
        <v>185000</v>
      </c>
      <c r="D17" s="85">
        <v>185000</v>
      </c>
      <c r="E17" s="85">
        <v>335469.34999999998</v>
      </c>
      <c r="F17" s="85"/>
    </row>
    <row r="18" spans="1:6" x14ac:dyDescent="0.2">
      <c r="A18" s="56" t="s">
        <v>84</v>
      </c>
      <c r="B18" s="57" t="s">
        <v>85</v>
      </c>
      <c r="C18" s="85">
        <v>2254</v>
      </c>
      <c r="D18" s="85">
        <v>2254</v>
      </c>
      <c r="E18" s="85">
        <v>0</v>
      </c>
      <c r="F18" s="85"/>
    </row>
    <row r="19" spans="1:6" x14ac:dyDescent="0.2">
      <c r="A19" s="54" t="s">
        <v>86</v>
      </c>
      <c r="B19" s="55" t="s">
        <v>87</v>
      </c>
      <c r="C19" s="84">
        <f>C20</f>
        <v>214850</v>
      </c>
      <c r="D19" s="84">
        <f>D20</f>
        <v>214850</v>
      </c>
      <c r="E19" s="84">
        <f>E20</f>
        <v>229262.39</v>
      </c>
      <c r="F19" s="84">
        <f>(E19*100)/D19</f>
        <v>106.70811729113335</v>
      </c>
    </row>
    <row r="20" spans="1:6" x14ac:dyDescent="0.2">
      <c r="A20" s="56" t="s">
        <v>88</v>
      </c>
      <c r="B20" s="57" t="s">
        <v>87</v>
      </c>
      <c r="C20" s="85">
        <v>214850</v>
      </c>
      <c r="D20" s="85">
        <v>214850</v>
      </c>
      <c r="E20" s="85">
        <v>229262.39</v>
      </c>
      <c r="F20" s="85"/>
    </row>
    <row r="21" spans="1:6" x14ac:dyDescent="0.2">
      <c r="A21" s="54" t="s">
        <v>89</v>
      </c>
      <c r="B21" s="55" t="s">
        <v>90</v>
      </c>
      <c r="C21" s="84">
        <f>C22+C23</f>
        <v>797216</v>
      </c>
      <c r="D21" s="84">
        <f>D22+D23</f>
        <v>797216</v>
      </c>
      <c r="E21" s="84">
        <f>E22+E23</f>
        <v>797794.03</v>
      </c>
      <c r="F21" s="84">
        <f>(E21*100)/D21</f>
        <v>100.07250607112752</v>
      </c>
    </row>
    <row r="22" spans="1:6" x14ac:dyDescent="0.2">
      <c r="A22" s="56" t="s">
        <v>91</v>
      </c>
      <c r="B22" s="57" t="s">
        <v>92</v>
      </c>
      <c r="C22" s="85">
        <v>407900</v>
      </c>
      <c r="D22" s="85">
        <v>407900</v>
      </c>
      <c r="E22" s="85">
        <v>337873.49</v>
      </c>
      <c r="F22" s="85"/>
    </row>
    <row r="23" spans="1:6" x14ac:dyDescent="0.2">
      <c r="A23" s="56" t="s">
        <v>93</v>
      </c>
      <c r="B23" s="57" t="s">
        <v>94</v>
      </c>
      <c r="C23" s="85">
        <v>389316</v>
      </c>
      <c r="D23" s="85">
        <v>389316</v>
      </c>
      <c r="E23" s="85">
        <v>459920.54</v>
      </c>
      <c r="F23" s="85"/>
    </row>
    <row r="24" spans="1:6" x14ac:dyDescent="0.2">
      <c r="A24" s="52" t="s">
        <v>95</v>
      </c>
      <c r="B24" s="53" t="s">
        <v>96</v>
      </c>
      <c r="C24" s="83">
        <f>C25+C29+C36+C45</f>
        <v>818000</v>
      </c>
      <c r="D24" s="83">
        <f>D25+D29+D36+D45</f>
        <v>966000</v>
      </c>
      <c r="E24" s="83">
        <f>E25+E29+E36+E45</f>
        <v>965380.53999999992</v>
      </c>
      <c r="F24" s="82">
        <f>(E24*100)/D24</f>
        <v>99.935873706004145</v>
      </c>
    </row>
    <row r="25" spans="1:6" x14ac:dyDescent="0.2">
      <c r="A25" s="54" t="s">
        <v>97</v>
      </c>
      <c r="B25" s="55" t="s">
        <v>98</v>
      </c>
      <c r="C25" s="84">
        <f>C26+C27+C28</f>
        <v>169704</v>
      </c>
      <c r="D25" s="84">
        <f>D26+D27+D28</f>
        <v>136704</v>
      </c>
      <c r="E25" s="84">
        <f>E26+E27+E28</f>
        <v>125898.31</v>
      </c>
      <c r="F25" s="84">
        <f>(E25*100)/D25</f>
        <v>92.095556823501866</v>
      </c>
    </row>
    <row r="26" spans="1:6" x14ac:dyDescent="0.2">
      <c r="A26" s="56" t="s">
        <v>99</v>
      </c>
      <c r="B26" s="57" t="s">
        <v>100</v>
      </c>
      <c r="C26" s="85">
        <v>5982</v>
      </c>
      <c r="D26" s="85">
        <v>5982</v>
      </c>
      <c r="E26" s="85">
        <v>6222.12</v>
      </c>
      <c r="F26" s="85"/>
    </row>
    <row r="27" spans="1:6" ht="25.5" x14ac:dyDescent="0.2">
      <c r="A27" s="56" t="s">
        <v>101</v>
      </c>
      <c r="B27" s="57" t="s">
        <v>102</v>
      </c>
      <c r="C27" s="85">
        <v>161922</v>
      </c>
      <c r="D27" s="85">
        <v>128922</v>
      </c>
      <c r="E27" s="85">
        <v>117231</v>
      </c>
      <c r="F27" s="85"/>
    </row>
    <row r="28" spans="1:6" x14ac:dyDescent="0.2">
      <c r="A28" s="56" t="s">
        <v>103</v>
      </c>
      <c r="B28" s="57" t="s">
        <v>104</v>
      </c>
      <c r="C28" s="85">
        <v>1800</v>
      </c>
      <c r="D28" s="85">
        <v>1800</v>
      </c>
      <c r="E28" s="85">
        <v>2445.19</v>
      </c>
      <c r="F28" s="85"/>
    </row>
    <row r="29" spans="1:6" x14ac:dyDescent="0.2">
      <c r="A29" s="54" t="s">
        <v>105</v>
      </c>
      <c r="B29" s="55" t="s">
        <v>106</v>
      </c>
      <c r="C29" s="84">
        <f>C30+C31+C32+C33+C34+C35</f>
        <v>480864</v>
      </c>
      <c r="D29" s="84">
        <f>D30+D31+D32+D33+D34+D35</f>
        <v>661864</v>
      </c>
      <c r="E29" s="84">
        <f>E30+E31+E32+E33+E34+E35</f>
        <v>561890.13</v>
      </c>
      <c r="F29" s="84">
        <f>(E29*100)/D29</f>
        <v>84.89510382797674</v>
      </c>
    </row>
    <row r="30" spans="1:6" x14ac:dyDescent="0.2">
      <c r="A30" s="56" t="s">
        <v>107</v>
      </c>
      <c r="B30" s="57" t="s">
        <v>108</v>
      </c>
      <c r="C30" s="85">
        <v>28523</v>
      </c>
      <c r="D30" s="85">
        <v>28523</v>
      </c>
      <c r="E30" s="85">
        <v>30893.119999999999</v>
      </c>
      <c r="F30" s="85"/>
    </row>
    <row r="31" spans="1:6" x14ac:dyDescent="0.2">
      <c r="A31" s="56" t="s">
        <v>109</v>
      </c>
      <c r="B31" s="57" t="s">
        <v>110</v>
      </c>
      <c r="C31" s="85">
        <v>285500</v>
      </c>
      <c r="D31" s="85">
        <v>285500</v>
      </c>
      <c r="E31" s="85">
        <v>371106.8</v>
      </c>
      <c r="F31" s="85"/>
    </row>
    <row r="32" spans="1:6" x14ac:dyDescent="0.2">
      <c r="A32" s="56" t="s">
        <v>111</v>
      </c>
      <c r="B32" s="57" t="s">
        <v>112</v>
      </c>
      <c r="C32" s="85">
        <v>145108</v>
      </c>
      <c r="D32" s="85">
        <v>192708</v>
      </c>
      <c r="E32" s="85">
        <v>116312.8</v>
      </c>
      <c r="F32" s="85"/>
    </row>
    <row r="33" spans="1:6" x14ac:dyDescent="0.2">
      <c r="A33" s="56" t="s">
        <v>113</v>
      </c>
      <c r="B33" s="57" t="s">
        <v>114</v>
      </c>
      <c r="C33" s="85">
        <v>10618</v>
      </c>
      <c r="D33" s="85">
        <v>10618</v>
      </c>
      <c r="E33" s="85">
        <v>31011.17</v>
      </c>
      <c r="F33" s="85"/>
    </row>
    <row r="34" spans="1:6" x14ac:dyDescent="0.2">
      <c r="A34" s="56" t="s">
        <v>115</v>
      </c>
      <c r="B34" s="57" t="s">
        <v>116</v>
      </c>
      <c r="C34" s="85">
        <v>9124</v>
      </c>
      <c r="D34" s="85">
        <v>9124</v>
      </c>
      <c r="E34" s="85">
        <v>10747.74</v>
      </c>
      <c r="F34" s="85"/>
    </row>
    <row r="35" spans="1:6" x14ac:dyDescent="0.2">
      <c r="A35" s="56" t="s">
        <v>117</v>
      </c>
      <c r="B35" s="57" t="s">
        <v>118</v>
      </c>
      <c r="C35" s="85">
        <v>1991</v>
      </c>
      <c r="D35" s="85">
        <v>135391</v>
      </c>
      <c r="E35" s="85">
        <v>1818.5</v>
      </c>
      <c r="F35" s="85"/>
    </row>
    <row r="36" spans="1:6" x14ac:dyDescent="0.2">
      <c r="A36" s="54" t="s">
        <v>119</v>
      </c>
      <c r="B36" s="55" t="s">
        <v>120</v>
      </c>
      <c r="C36" s="84">
        <f>C37+C38+C39+C40+C41+C42+C43+C44</f>
        <v>126989</v>
      </c>
      <c r="D36" s="84">
        <f>D37+D38+D39+D40+D41+D42+D43+D44</f>
        <v>126989</v>
      </c>
      <c r="E36" s="84">
        <f>E37+E38+E39+E40+E41+E42+E43+E44</f>
        <v>239481.49</v>
      </c>
      <c r="F36" s="84">
        <f>(E36*100)/D36</f>
        <v>188.58443644725133</v>
      </c>
    </row>
    <row r="37" spans="1:6" x14ac:dyDescent="0.2">
      <c r="A37" s="56" t="s">
        <v>121</v>
      </c>
      <c r="B37" s="57" t="s">
        <v>122</v>
      </c>
      <c r="C37" s="85">
        <v>5200</v>
      </c>
      <c r="D37" s="85">
        <v>5200</v>
      </c>
      <c r="E37" s="85">
        <v>13148.29</v>
      </c>
      <c r="F37" s="85"/>
    </row>
    <row r="38" spans="1:6" x14ac:dyDescent="0.2">
      <c r="A38" s="56" t="s">
        <v>123</v>
      </c>
      <c r="B38" s="57" t="s">
        <v>124</v>
      </c>
      <c r="C38" s="85">
        <v>11700</v>
      </c>
      <c r="D38" s="85">
        <v>11700</v>
      </c>
      <c r="E38" s="85">
        <v>32642.560000000001</v>
      </c>
      <c r="F38" s="85"/>
    </row>
    <row r="39" spans="1:6" x14ac:dyDescent="0.2">
      <c r="A39" s="56" t="s">
        <v>125</v>
      </c>
      <c r="B39" s="57" t="s">
        <v>126</v>
      </c>
      <c r="C39" s="85">
        <v>4000</v>
      </c>
      <c r="D39" s="85">
        <v>4000</v>
      </c>
      <c r="E39" s="85">
        <v>4148.03</v>
      </c>
      <c r="F39" s="85"/>
    </row>
    <row r="40" spans="1:6" x14ac:dyDescent="0.2">
      <c r="A40" s="56" t="s">
        <v>127</v>
      </c>
      <c r="B40" s="57" t="s">
        <v>128</v>
      </c>
      <c r="C40" s="85">
        <v>76300</v>
      </c>
      <c r="D40" s="85">
        <v>76300</v>
      </c>
      <c r="E40" s="85">
        <v>138395.26999999999</v>
      </c>
      <c r="F40" s="85"/>
    </row>
    <row r="41" spans="1:6" x14ac:dyDescent="0.2">
      <c r="A41" s="56" t="s">
        <v>129</v>
      </c>
      <c r="B41" s="57" t="s">
        <v>130</v>
      </c>
      <c r="C41" s="85">
        <v>11800</v>
      </c>
      <c r="D41" s="85">
        <v>11800</v>
      </c>
      <c r="E41" s="85">
        <v>29658.75</v>
      </c>
      <c r="F41" s="85"/>
    </row>
    <row r="42" spans="1:6" x14ac:dyDescent="0.2">
      <c r="A42" s="56" t="s">
        <v>131</v>
      </c>
      <c r="B42" s="57" t="s">
        <v>132</v>
      </c>
      <c r="C42" s="85">
        <v>12660</v>
      </c>
      <c r="D42" s="85">
        <v>12660</v>
      </c>
      <c r="E42" s="85">
        <v>8820.14</v>
      </c>
      <c r="F42" s="85"/>
    </row>
    <row r="43" spans="1:6" x14ac:dyDescent="0.2">
      <c r="A43" s="56" t="s">
        <v>133</v>
      </c>
      <c r="B43" s="57" t="s">
        <v>134</v>
      </c>
      <c r="C43" s="85">
        <v>20</v>
      </c>
      <c r="D43" s="85">
        <v>20</v>
      </c>
      <c r="E43" s="85">
        <v>780.45</v>
      </c>
      <c r="F43" s="85"/>
    </row>
    <row r="44" spans="1:6" x14ac:dyDescent="0.2">
      <c r="A44" s="56" t="s">
        <v>135</v>
      </c>
      <c r="B44" s="57" t="s">
        <v>136</v>
      </c>
      <c r="C44" s="85">
        <v>5309</v>
      </c>
      <c r="D44" s="85">
        <v>5309</v>
      </c>
      <c r="E44" s="85">
        <v>11888</v>
      </c>
      <c r="F44" s="85"/>
    </row>
    <row r="45" spans="1:6" x14ac:dyDescent="0.2">
      <c r="A45" s="54" t="s">
        <v>137</v>
      </c>
      <c r="B45" s="55" t="s">
        <v>138</v>
      </c>
      <c r="C45" s="84">
        <f>C46+C47+C48+C49</f>
        <v>40443</v>
      </c>
      <c r="D45" s="84">
        <f>D46+D47+D48+D49</f>
        <v>40443</v>
      </c>
      <c r="E45" s="84">
        <f>E46+E47+E48+E49</f>
        <v>38110.61</v>
      </c>
      <c r="F45" s="84">
        <f>(E45*100)/D45</f>
        <v>94.232895680340235</v>
      </c>
    </row>
    <row r="46" spans="1:6" x14ac:dyDescent="0.2">
      <c r="A46" s="56" t="s">
        <v>139</v>
      </c>
      <c r="B46" s="57" t="s">
        <v>140</v>
      </c>
      <c r="C46" s="85">
        <v>36880</v>
      </c>
      <c r="D46" s="85">
        <v>36880</v>
      </c>
      <c r="E46" s="85">
        <v>31180.71</v>
      </c>
      <c r="F46" s="85"/>
    </row>
    <row r="47" spans="1:6" x14ac:dyDescent="0.2">
      <c r="A47" s="56" t="s">
        <v>141</v>
      </c>
      <c r="B47" s="57" t="s">
        <v>142</v>
      </c>
      <c r="C47" s="85">
        <v>1195</v>
      </c>
      <c r="D47" s="85">
        <v>1195</v>
      </c>
      <c r="E47" s="85">
        <v>1399.21</v>
      </c>
      <c r="F47" s="85"/>
    </row>
    <row r="48" spans="1:6" x14ac:dyDescent="0.2">
      <c r="A48" s="56" t="s">
        <v>145</v>
      </c>
      <c r="B48" s="57" t="s">
        <v>146</v>
      </c>
      <c r="C48" s="85">
        <v>510</v>
      </c>
      <c r="D48" s="85">
        <v>510</v>
      </c>
      <c r="E48" s="85">
        <v>517.76</v>
      </c>
      <c r="F48" s="85"/>
    </row>
    <row r="49" spans="1:6" x14ac:dyDescent="0.2">
      <c r="A49" s="56" t="s">
        <v>147</v>
      </c>
      <c r="B49" s="57" t="s">
        <v>138</v>
      </c>
      <c r="C49" s="85">
        <v>1858</v>
      </c>
      <c r="D49" s="85">
        <v>1858</v>
      </c>
      <c r="E49" s="85">
        <v>5012.93</v>
      </c>
      <c r="F49" s="85"/>
    </row>
    <row r="50" spans="1:6" x14ac:dyDescent="0.2">
      <c r="A50" s="52" t="s">
        <v>148</v>
      </c>
      <c r="B50" s="53" t="s">
        <v>149</v>
      </c>
      <c r="C50" s="83">
        <f t="shared" ref="C50:E51" si="0">C51</f>
        <v>3000</v>
      </c>
      <c r="D50" s="83">
        <f t="shared" si="0"/>
        <v>4510</v>
      </c>
      <c r="E50" s="83">
        <f t="shared" si="0"/>
        <v>4509.6400000000003</v>
      </c>
      <c r="F50" s="82">
        <f>(E50*100)/D50</f>
        <v>99.992017738359195</v>
      </c>
    </row>
    <row r="51" spans="1:6" x14ac:dyDescent="0.2">
      <c r="A51" s="54" t="s">
        <v>150</v>
      </c>
      <c r="B51" s="55" t="s">
        <v>151</v>
      </c>
      <c r="C51" s="84">
        <f t="shared" si="0"/>
        <v>3000</v>
      </c>
      <c r="D51" s="84">
        <f t="shared" si="0"/>
        <v>4510</v>
      </c>
      <c r="E51" s="84">
        <f t="shared" si="0"/>
        <v>4509.6400000000003</v>
      </c>
      <c r="F51" s="84">
        <f>(E51*100)/D51</f>
        <v>99.992017738359195</v>
      </c>
    </row>
    <row r="52" spans="1:6" x14ac:dyDescent="0.2">
      <c r="A52" s="56" t="s">
        <v>152</v>
      </c>
      <c r="B52" s="57" t="s">
        <v>153</v>
      </c>
      <c r="C52" s="85">
        <v>3000</v>
      </c>
      <c r="D52" s="85">
        <v>4510</v>
      </c>
      <c r="E52" s="85">
        <v>4509.6400000000003</v>
      </c>
      <c r="F52" s="85"/>
    </row>
    <row r="53" spans="1:6" x14ac:dyDescent="0.2">
      <c r="A53" s="52" t="s">
        <v>154</v>
      </c>
      <c r="B53" s="53" t="s">
        <v>155</v>
      </c>
      <c r="C53" s="83">
        <f t="shared" ref="C53:E54" si="1">C54</f>
        <v>5000</v>
      </c>
      <c r="D53" s="83">
        <f t="shared" si="1"/>
        <v>5000</v>
      </c>
      <c r="E53" s="83">
        <f t="shared" si="1"/>
        <v>0</v>
      </c>
      <c r="F53" s="82">
        <f>(E53*100)/D53</f>
        <v>0</v>
      </c>
    </row>
    <row r="54" spans="1:6" ht="25.5" x14ac:dyDescent="0.2">
      <c r="A54" s="54" t="s">
        <v>156</v>
      </c>
      <c r="B54" s="55" t="s">
        <v>157</v>
      </c>
      <c r="C54" s="84">
        <f t="shared" si="1"/>
        <v>5000</v>
      </c>
      <c r="D54" s="84">
        <f t="shared" si="1"/>
        <v>5000</v>
      </c>
      <c r="E54" s="84">
        <f t="shared" si="1"/>
        <v>0</v>
      </c>
      <c r="F54" s="84">
        <f>(E54*100)/D54</f>
        <v>0</v>
      </c>
    </row>
    <row r="55" spans="1:6" x14ac:dyDescent="0.2">
      <c r="A55" s="56" t="s">
        <v>158</v>
      </c>
      <c r="B55" s="57" t="s">
        <v>159</v>
      </c>
      <c r="C55" s="85">
        <v>5000</v>
      </c>
      <c r="D55" s="85">
        <v>5000</v>
      </c>
      <c r="E55" s="85">
        <v>0</v>
      </c>
      <c r="F55" s="85"/>
    </row>
    <row r="56" spans="1:6" x14ac:dyDescent="0.2">
      <c r="A56" s="50" t="s">
        <v>166</v>
      </c>
      <c r="B56" s="51" t="s">
        <v>167</v>
      </c>
      <c r="C56" s="81">
        <f>C57+C64</f>
        <v>885700</v>
      </c>
      <c r="D56" s="81">
        <f>D57+D64</f>
        <v>788700</v>
      </c>
      <c r="E56" s="81">
        <f>E57+E64</f>
        <v>572702.55999999994</v>
      </c>
      <c r="F56" s="82">
        <f>(E56*100)/D56</f>
        <v>72.613485482439458</v>
      </c>
    </row>
    <row r="57" spans="1:6" x14ac:dyDescent="0.2">
      <c r="A57" s="52" t="s">
        <v>168</v>
      </c>
      <c r="B57" s="53" t="s">
        <v>169</v>
      </c>
      <c r="C57" s="83">
        <f>C58</f>
        <v>355700</v>
      </c>
      <c r="D57" s="83">
        <f>D58</f>
        <v>257700</v>
      </c>
      <c r="E57" s="83">
        <f>E58</f>
        <v>42484.07</v>
      </c>
      <c r="F57" s="82">
        <f>(E57*100)/D57</f>
        <v>16.485863407062475</v>
      </c>
    </row>
    <row r="58" spans="1:6" x14ac:dyDescent="0.2">
      <c r="A58" s="54" t="s">
        <v>170</v>
      </c>
      <c r="B58" s="55" t="s">
        <v>171</v>
      </c>
      <c r="C58" s="84">
        <f>C59+C60+C61+C62+C63</f>
        <v>355700</v>
      </c>
      <c r="D58" s="84">
        <f>D59+D60+D61+D62+D63</f>
        <v>257700</v>
      </c>
      <c r="E58" s="84">
        <f>E59+E60+E61+E62+E63</f>
        <v>42484.07</v>
      </c>
      <c r="F58" s="84">
        <f>(E58*100)/D58</f>
        <v>16.485863407062475</v>
      </c>
    </row>
    <row r="59" spans="1:6" x14ac:dyDescent="0.2">
      <c r="A59" s="56" t="s">
        <v>172</v>
      </c>
      <c r="B59" s="57" t="s">
        <v>173</v>
      </c>
      <c r="C59" s="85">
        <v>20000</v>
      </c>
      <c r="D59" s="85">
        <v>20000</v>
      </c>
      <c r="E59" s="85">
        <v>19640.810000000001</v>
      </c>
      <c r="F59" s="85"/>
    </row>
    <row r="60" spans="1:6" x14ac:dyDescent="0.2">
      <c r="A60" s="56" t="s">
        <v>174</v>
      </c>
      <c r="B60" s="57" t="s">
        <v>175</v>
      </c>
      <c r="C60" s="85">
        <v>500</v>
      </c>
      <c r="D60" s="85">
        <v>500</v>
      </c>
      <c r="E60" s="85">
        <v>696</v>
      </c>
      <c r="F60" s="85"/>
    </row>
    <row r="61" spans="1:6" x14ac:dyDescent="0.2">
      <c r="A61" s="56" t="s">
        <v>176</v>
      </c>
      <c r="B61" s="57" t="s">
        <v>177</v>
      </c>
      <c r="C61" s="85">
        <v>200</v>
      </c>
      <c r="D61" s="85">
        <v>200</v>
      </c>
      <c r="E61" s="85">
        <v>450</v>
      </c>
      <c r="F61" s="85"/>
    </row>
    <row r="62" spans="1:6" x14ac:dyDescent="0.2">
      <c r="A62" s="56" t="s">
        <v>178</v>
      </c>
      <c r="B62" s="57" t="s">
        <v>179</v>
      </c>
      <c r="C62" s="85">
        <v>0</v>
      </c>
      <c r="D62" s="85">
        <v>0</v>
      </c>
      <c r="E62" s="85">
        <v>0</v>
      </c>
      <c r="F62" s="85"/>
    </row>
    <row r="63" spans="1:6" x14ac:dyDescent="0.2">
      <c r="A63" s="56" t="s">
        <v>180</v>
      </c>
      <c r="B63" s="57" t="s">
        <v>181</v>
      </c>
      <c r="C63" s="85">
        <v>335000</v>
      </c>
      <c r="D63" s="85">
        <v>237000</v>
      </c>
      <c r="E63" s="85">
        <v>21697.26</v>
      </c>
      <c r="F63" s="85"/>
    </row>
    <row r="64" spans="1:6" x14ac:dyDescent="0.2">
      <c r="A64" s="52" t="s">
        <v>186</v>
      </c>
      <c r="B64" s="53" t="s">
        <v>187</v>
      </c>
      <c r="C64" s="83">
        <f t="shared" ref="C64:E65" si="2">C65</f>
        <v>530000</v>
      </c>
      <c r="D64" s="83">
        <f t="shared" si="2"/>
        <v>531000</v>
      </c>
      <c r="E64" s="83">
        <f t="shared" si="2"/>
        <v>530218.49</v>
      </c>
      <c r="F64" s="82">
        <f>(E64*100)/D64</f>
        <v>99.852822975517896</v>
      </c>
    </row>
    <row r="65" spans="1:6" ht="25.5" x14ac:dyDescent="0.2">
      <c r="A65" s="54" t="s">
        <v>188</v>
      </c>
      <c r="B65" s="55" t="s">
        <v>189</v>
      </c>
      <c r="C65" s="84">
        <f t="shared" si="2"/>
        <v>530000</v>
      </c>
      <c r="D65" s="84">
        <f t="shared" si="2"/>
        <v>531000</v>
      </c>
      <c r="E65" s="84">
        <f t="shared" si="2"/>
        <v>530218.49</v>
      </c>
      <c r="F65" s="84">
        <f>(E65*100)/D65</f>
        <v>99.852822975517896</v>
      </c>
    </row>
    <row r="66" spans="1:6" x14ac:dyDescent="0.2">
      <c r="A66" s="56" t="s">
        <v>190</v>
      </c>
      <c r="B66" s="57" t="s">
        <v>189</v>
      </c>
      <c r="C66" s="85">
        <v>530000</v>
      </c>
      <c r="D66" s="85">
        <v>531000</v>
      </c>
      <c r="E66" s="85">
        <v>530218.49</v>
      </c>
      <c r="F66" s="85"/>
    </row>
    <row r="67" spans="1:6" x14ac:dyDescent="0.2">
      <c r="A67" s="50" t="s">
        <v>50</v>
      </c>
      <c r="B67" s="51" t="s">
        <v>51</v>
      </c>
      <c r="C67" s="81">
        <f t="shared" ref="C67:E68" si="3">C68</f>
        <v>5817780</v>
      </c>
      <c r="D67" s="81">
        <f t="shared" si="3"/>
        <v>5884290</v>
      </c>
      <c r="E67" s="81">
        <f t="shared" si="3"/>
        <v>5666967.9900000002</v>
      </c>
      <c r="F67" s="82">
        <f>(E67*100)/D67</f>
        <v>96.306742019852862</v>
      </c>
    </row>
    <row r="68" spans="1:6" x14ac:dyDescent="0.2">
      <c r="A68" s="52" t="s">
        <v>66</v>
      </c>
      <c r="B68" s="53" t="s">
        <v>67</v>
      </c>
      <c r="C68" s="83">
        <f t="shared" si="3"/>
        <v>5817780</v>
      </c>
      <c r="D68" s="83">
        <f t="shared" si="3"/>
        <v>5884290</v>
      </c>
      <c r="E68" s="83">
        <f t="shared" si="3"/>
        <v>5666967.9900000002</v>
      </c>
      <c r="F68" s="82">
        <f>(E68*100)/D68</f>
        <v>96.306742019852862</v>
      </c>
    </row>
    <row r="69" spans="1:6" ht="25.5" x14ac:dyDescent="0.2">
      <c r="A69" s="54" t="s">
        <v>68</v>
      </c>
      <c r="B69" s="55" t="s">
        <v>69</v>
      </c>
      <c r="C69" s="84">
        <f>C70+C71</f>
        <v>5817780</v>
      </c>
      <c r="D69" s="84">
        <f>D70+D71</f>
        <v>5884290</v>
      </c>
      <c r="E69" s="84">
        <f>E70+E71</f>
        <v>5666967.9900000002</v>
      </c>
      <c r="F69" s="84">
        <f>(E69*100)/D69</f>
        <v>96.306742019852862</v>
      </c>
    </row>
    <row r="70" spans="1:6" x14ac:dyDescent="0.2">
      <c r="A70" s="56" t="s">
        <v>70</v>
      </c>
      <c r="B70" s="57" t="s">
        <v>71</v>
      </c>
      <c r="C70" s="85">
        <v>4932080</v>
      </c>
      <c r="D70" s="85">
        <v>5095590</v>
      </c>
      <c r="E70" s="85">
        <v>5094265.43</v>
      </c>
      <c r="F70" s="85"/>
    </row>
    <row r="71" spans="1:6" ht="25.5" x14ac:dyDescent="0.2">
      <c r="A71" s="56" t="s">
        <v>72</v>
      </c>
      <c r="B71" s="57" t="s">
        <v>73</v>
      </c>
      <c r="C71" s="85">
        <v>885700</v>
      </c>
      <c r="D71" s="85">
        <v>788700</v>
      </c>
      <c r="E71" s="85">
        <v>572702.56000000006</v>
      </c>
      <c r="F71" s="85"/>
    </row>
    <row r="72" spans="1:6" x14ac:dyDescent="0.2">
      <c r="A72" s="49" t="s">
        <v>204</v>
      </c>
      <c r="B72" s="49" t="s">
        <v>211</v>
      </c>
      <c r="C72" s="79">
        <f t="shared" ref="C72:E75" si="4">C73</f>
        <v>54500</v>
      </c>
      <c r="D72" s="79">
        <f t="shared" si="4"/>
        <v>54500</v>
      </c>
      <c r="E72" s="79">
        <f t="shared" si="4"/>
        <v>91505.3</v>
      </c>
      <c r="F72" s="80">
        <f>(E72*100)/D72</f>
        <v>167.89963302752292</v>
      </c>
    </row>
    <row r="73" spans="1:6" x14ac:dyDescent="0.2">
      <c r="A73" s="50" t="s">
        <v>74</v>
      </c>
      <c r="B73" s="51" t="s">
        <v>75</v>
      </c>
      <c r="C73" s="81">
        <f t="shared" si="4"/>
        <v>54500</v>
      </c>
      <c r="D73" s="81">
        <f t="shared" si="4"/>
        <v>54500</v>
      </c>
      <c r="E73" s="81">
        <f t="shared" si="4"/>
        <v>91505.3</v>
      </c>
      <c r="F73" s="82">
        <f>(E73*100)/D73</f>
        <v>167.89963302752292</v>
      </c>
    </row>
    <row r="74" spans="1:6" x14ac:dyDescent="0.2">
      <c r="A74" s="52" t="s">
        <v>160</v>
      </c>
      <c r="B74" s="53" t="s">
        <v>161</v>
      </c>
      <c r="C74" s="83">
        <f t="shared" si="4"/>
        <v>54500</v>
      </c>
      <c r="D74" s="83">
        <f t="shared" si="4"/>
        <v>54500</v>
      </c>
      <c r="E74" s="83">
        <f t="shared" si="4"/>
        <v>91505.3</v>
      </c>
      <c r="F74" s="82">
        <f>(E74*100)/D74</f>
        <v>167.89963302752292</v>
      </c>
    </row>
    <row r="75" spans="1:6" x14ac:dyDescent="0.2">
      <c r="A75" s="54" t="s">
        <v>162</v>
      </c>
      <c r="B75" s="55" t="s">
        <v>163</v>
      </c>
      <c r="C75" s="84">
        <f t="shared" si="4"/>
        <v>54500</v>
      </c>
      <c r="D75" s="84">
        <f t="shared" si="4"/>
        <v>54500</v>
      </c>
      <c r="E75" s="84">
        <f t="shared" si="4"/>
        <v>91505.3</v>
      </c>
      <c r="F75" s="84">
        <f>(E75*100)/D75</f>
        <v>167.89963302752292</v>
      </c>
    </row>
    <row r="76" spans="1:6" x14ac:dyDescent="0.2">
      <c r="A76" s="56" t="s">
        <v>164</v>
      </c>
      <c r="B76" s="57" t="s">
        <v>165</v>
      </c>
      <c r="C76" s="85">
        <v>54500</v>
      </c>
      <c r="D76" s="85">
        <v>54500</v>
      </c>
      <c r="E76" s="85">
        <v>91505.3</v>
      </c>
      <c r="F76" s="85"/>
    </row>
    <row r="77" spans="1:6" x14ac:dyDescent="0.2">
      <c r="A77" s="50" t="s">
        <v>50</v>
      </c>
      <c r="B77" s="51" t="s">
        <v>51</v>
      </c>
      <c r="C77" s="81">
        <f t="shared" ref="C77:E79" si="5">C78</f>
        <v>53000</v>
      </c>
      <c r="D77" s="81">
        <f t="shared" si="5"/>
        <v>53000</v>
      </c>
      <c r="E77" s="81">
        <f t="shared" si="5"/>
        <v>91505.3</v>
      </c>
      <c r="F77" s="82">
        <f>(E77*100)/D77</f>
        <v>172.65150943396227</v>
      </c>
    </row>
    <row r="78" spans="1:6" x14ac:dyDescent="0.2">
      <c r="A78" s="52" t="s">
        <v>52</v>
      </c>
      <c r="B78" s="53" t="s">
        <v>53</v>
      </c>
      <c r="C78" s="83">
        <f t="shared" si="5"/>
        <v>53000</v>
      </c>
      <c r="D78" s="83">
        <f t="shared" si="5"/>
        <v>53000</v>
      </c>
      <c r="E78" s="83">
        <f t="shared" si="5"/>
        <v>91505.3</v>
      </c>
      <c r="F78" s="82">
        <f>(E78*100)/D78</f>
        <v>172.65150943396227</v>
      </c>
    </row>
    <row r="79" spans="1:6" x14ac:dyDescent="0.2">
      <c r="A79" s="54" t="s">
        <v>54</v>
      </c>
      <c r="B79" s="55" t="s">
        <v>55</v>
      </c>
      <c r="C79" s="84">
        <f t="shared" si="5"/>
        <v>53000</v>
      </c>
      <c r="D79" s="84">
        <f t="shared" si="5"/>
        <v>53000</v>
      </c>
      <c r="E79" s="84">
        <f t="shared" si="5"/>
        <v>91505.3</v>
      </c>
      <c r="F79" s="84">
        <f>(E79*100)/D79</f>
        <v>172.65150943396227</v>
      </c>
    </row>
    <row r="80" spans="1:6" x14ac:dyDescent="0.2">
      <c r="A80" s="56" t="s">
        <v>56</v>
      </c>
      <c r="B80" s="57" t="s">
        <v>57</v>
      </c>
      <c r="C80" s="85">
        <v>53000</v>
      </c>
      <c r="D80" s="85">
        <v>53000</v>
      </c>
      <c r="E80" s="85">
        <v>91505.3</v>
      </c>
      <c r="F80" s="85"/>
    </row>
    <row r="81" spans="1:6" ht="38.25" x14ac:dyDescent="0.2">
      <c r="A81" s="48" t="s">
        <v>212</v>
      </c>
      <c r="B81" s="48" t="s">
        <v>213</v>
      </c>
      <c r="C81" s="48" t="s">
        <v>43</v>
      </c>
      <c r="D81" s="48" t="s">
        <v>207</v>
      </c>
      <c r="E81" s="48" t="s">
        <v>208</v>
      </c>
      <c r="F81" s="48" t="s">
        <v>209</v>
      </c>
    </row>
    <row r="82" spans="1:6" x14ac:dyDescent="0.2">
      <c r="A82" s="49" t="s">
        <v>76</v>
      </c>
      <c r="B82" s="49" t="s">
        <v>214</v>
      </c>
      <c r="C82" s="79">
        <f>C83+C92</f>
        <v>26930</v>
      </c>
      <c r="D82" s="79">
        <f>D83+D92</f>
        <v>26930</v>
      </c>
      <c r="E82" s="79">
        <f>E83+E92</f>
        <v>2996.28</v>
      </c>
      <c r="F82" s="80">
        <f>(E82*100)/D82</f>
        <v>11.126178982547344</v>
      </c>
    </row>
    <row r="83" spans="1:6" x14ac:dyDescent="0.2">
      <c r="A83" s="50" t="s">
        <v>74</v>
      </c>
      <c r="B83" s="51" t="s">
        <v>75</v>
      </c>
      <c r="C83" s="81">
        <f>C84</f>
        <v>19430</v>
      </c>
      <c r="D83" s="81">
        <f>D84</f>
        <v>19430</v>
      </c>
      <c r="E83" s="81">
        <f>E84</f>
        <v>2996.28</v>
      </c>
      <c r="F83" s="82">
        <f>(E83*100)/D83</f>
        <v>15.42089552238806</v>
      </c>
    </row>
    <row r="84" spans="1:6" x14ac:dyDescent="0.2">
      <c r="A84" s="52" t="s">
        <v>95</v>
      </c>
      <c r="B84" s="53" t="s">
        <v>96</v>
      </c>
      <c r="C84" s="83">
        <f>C85+C89</f>
        <v>19430</v>
      </c>
      <c r="D84" s="83">
        <f>D85+D89</f>
        <v>19430</v>
      </c>
      <c r="E84" s="83">
        <f>E85+E89</f>
        <v>2996.28</v>
      </c>
      <c r="F84" s="82">
        <f>(E84*100)/D84</f>
        <v>15.42089552238806</v>
      </c>
    </row>
    <row r="85" spans="1:6" x14ac:dyDescent="0.2">
      <c r="A85" s="54" t="s">
        <v>105</v>
      </c>
      <c r="B85" s="55" t="s">
        <v>106</v>
      </c>
      <c r="C85" s="84">
        <f>C86+C87+C88</f>
        <v>16500</v>
      </c>
      <c r="D85" s="84">
        <f>D86+D87+D88</f>
        <v>16500</v>
      </c>
      <c r="E85" s="84">
        <f>E86+E87+E88</f>
        <v>2872.3</v>
      </c>
      <c r="F85" s="84">
        <f>(E85*100)/D85</f>
        <v>17.407878787878786</v>
      </c>
    </row>
    <row r="86" spans="1:6" x14ac:dyDescent="0.2">
      <c r="A86" s="56" t="s">
        <v>107</v>
      </c>
      <c r="B86" s="57" t="s">
        <v>108</v>
      </c>
      <c r="C86" s="85">
        <v>1500</v>
      </c>
      <c r="D86" s="85">
        <v>1500</v>
      </c>
      <c r="E86" s="85">
        <v>679.25</v>
      </c>
      <c r="F86" s="85"/>
    </row>
    <row r="87" spans="1:6" x14ac:dyDescent="0.2">
      <c r="A87" s="56" t="s">
        <v>109</v>
      </c>
      <c r="B87" s="57" t="s">
        <v>110</v>
      </c>
      <c r="C87" s="85">
        <v>11000</v>
      </c>
      <c r="D87" s="85">
        <v>11000</v>
      </c>
      <c r="E87" s="85">
        <v>2193.0500000000002</v>
      </c>
      <c r="F87" s="85"/>
    </row>
    <row r="88" spans="1:6" x14ac:dyDescent="0.2">
      <c r="A88" s="56" t="s">
        <v>111</v>
      </c>
      <c r="B88" s="57" t="s">
        <v>112</v>
      </c>
      <c r="C88" s="85">
        <v>4000</v>
      </c>
      <c r="D88" s="85">
        <v>4000</v>
      </c>
      <c r="E88" s="85">
        <v>0</v>
      </c>
      <c r="F88" s="85"/>
    </row>
    <row r="89" spans="1:6" x14ac:dyDescent="0.2">
      <c r="A89" s="54" t="s">
        <v>119</v>
      </c>
      <c r="B89" s="55" t="s">
        <v>120</v>
      </c>
      <c r="C89" s="84">
        <f>C90+C91</f>
        <v>2930</v>
      </c>
      <c r="D89" s="84">
        <f>D90+D91</f>
        <v>2930</v>
      </c>
      <c r="E89" s="84">
        <f>E90+E91</f>
        <v>123.98</v>
      </c>
      <c r="F89" s="84">
        <f>(E89*100)/D89</f>
        <v>4.2313993174061437</v>
      </c>
    </row>
    <row r="90" spans="1:6" x14ac:dyDescent="0.2">
      <c r="A90" s="56" t="s">
        <v>123</v>
      </c>
      <c r="B90" s="57" t="s">
        <v>124</v>
      </c>
      <c r="C90" s="85">
        <v>2800</v>
      </c>
      <c r="D90" s="85">
        <v>2800</v>
      </c>
      <c r="E90" s="85">
        <v>0</v>
      </c>
      <c r="F90" s="85"/>
    </row>
    <row r="91" spans="1:6" x14ac:dyDescent="0.2">
      <c r="A91" s="56" t="s">
        <v>135</v>
      </c>
      <c r="B91" s="57" t="s">
        <v>136</v>
      </c>
      <c r="C91" s="85">
        <v>130</v>
      </c>
      <c r="D91" s="85">
        <v>130</v>
      </c>
      <c r="E91" s="85">
        <v>123.98</v>
      </c>
      <c r="F91" s="85"/>
    </row>
    <row r="92" spans="1:6" x14ac:dyDescent="0.2">
      <c r="A92" s="50" t="s">
        <v>166</v>
      </c>
      <c r="B92" s="51" t="s">
        <v>167</v>
      </c>
      <c r="C92" s="81">
        <f t="shared" ref="C92:E94" si="6">C93</f>
        <v>7500</v>
      </c>
      <c r="D92" s="81">
        <f t="shared" si="6"/>
        <v>7500</v>
      </c>
      <c r="E92" s="81">
        <f t="shared" si="6"/>
        <v>0</v>
      </c>
      <c r="F92" s="82">
        <f>(E92*100)/D92</f>
        <v>0</v>
      </c>
    </row>
    <row r="93" spans="1:6" x14ac:dyDescent="0.2">
      <c r="A93" s="52" t="s">
        <v>186</v>
      </c>
      <c r="B93" s="53" t="s">
        <v>187</v>
      </c>
      <c r="C93" s="83">
        <f t="shared" si="6"/>
        <v>7500</v>
      </c>
      <c r="D93" s="83">
        <f t="shared" si="6"/>
        <v>7500</v>
      </c>
      <c r="E93" s="83">
        <f t="shared" si="6"/>
        <v>0</v>
      </c>
      <c r="F93" s="82">
        <f>(E93*100)/D93</f>
        <v>0</v>
      </c>
    </row>
    <row r="94" spans="1:6" ht="25.5" x14ac:dyDescent="0.2">
      <c r="A94" s="54" t="s">
        <v>188</v>
      </c>
      <c r="B94" s="55" t="s">
        <v>189</v>
      </c>
      <c r="C94" s="84">
        <f t="shared" si="6"/>
        <v>7500</v>
      </c>
      <c r="D94" s="84">
        <f t="shared" si="6"/>
        <v>7500</v>
      </c>
      <c r="E94" s="84">
        <f t="shared" si="6"/>
        <v>0</v>
      </c>
      <c r="F94" s="84">
        <f>(E94*100)/D94</f>
        <v>0</v>
      </c>
    </row>
    <row r="95" spans="1:6" x14ac:dyDescent="0.2">
      <c r="A95" s="56" t="s">
        <v>190</v>
      </c>
      <c r="B95" s="57" t="s">
        <v>189</v>
      </c>
      <c r="C95" s="85">
        <v>7500</v>
      </c>
      <c r="D95" s="85">
        <v>7500</v>
      </c>
      <c r="E95" s="85">
        <v>0</v>
      </c>
      <c r="F95" s="85"/>
    </row>
    <row r="96" spans="1:6" x14ac:dyDescent="0.2">
      <c r="A96" s="50" t="s">
        <v>50</v>
      </c>
      <c r="B96" s="51" t="s">
        <v>51</v>
      </c>
      <c r="C96" s="81">
        <f t="shared" ref="C96:E97" si="7">C97</f>
        <v>26800</v>
      </c>
      <c r="D96" s="81">
        <f t="shared" si="7"/>
        <v>26800</v>
      </c>
      <c r="E96" s="81">
        <f t="shared" si="7"/>
        <v>57841.81</v>
      </c>
      <c r="F96" s="82">
        <f>(E96*100)/D96</f>
        <v>215.82764925373135</v>
      </c>
    </row>
    <row r="97" spans="1:6" x14ac:dyDescent="0.2">
      <c r="A97" s="52" t="s">
        <v>58</v>
      </c>
      <c r="B97" s="53" t="s">
        <v>59</v>
      </c>
      <c r="C97" s="83">
        <f t="shared" si="7"/>
        <v>26800</v>
      </c>
      <c r="D97" s="83">
        <f t="shared" si="7"/>
        <v>26800</v>
      </c>
      <c r="E97" s="83">
        <f t="shared" si="7"/>
        <v>57841.81</v>
      </c>
      <c r="F97" s="82">
        <f>(E97*100)/D97</f>
        <v>215.82764925373135</v>
      </c>
    </row>
    <row r="98" spans="1:6" x14ac:dyDescent="0.2">
      <c r="A98" s="54" t="s">
        <v>60</v>
      </c>
      <c r="B98" s="55" t="s">
        <v>61</v>
      </c>
      <c r="C98" s="84">
        <f>C99+C100</f>
        <v>26800</v>
      </c>
      <c r="D98" s="84">
        <f>D99+D100</f>
        <v>26800</v>
      </c>
      <c r="E98" s="84">
        <f>E99+E100</f>
        <v>57841.81</v>
      </c>
      <c r="F98" s="84">
        <f>(E98*100)/D98</f>
        <v>215.82764925373135</v>
      </c>
    </row>
    <row r="99" spans="1:6" x14ac:dyDescent="0.2">
      <c r="A99" s="56" t="s">
        <v>62</v>
      </c>
      <c r="B99" s="57" t="s">
        <v>63</v>
      </c>
      <c r="C99" s="85">
        <v>2000</v>
      </c>
      <c r="D99" s="85">
        <v>2000</v>
      </c>
      <c r="E99" s="85">
        <v>26.5</v>
      </c>
      <c r="F99" s="85"/>
    </row>
    <row r="100" spans="1:6" x14ac:dyDescent="0.2">
      <c r="A100" s="56" t="s">
        <v>64</v>
      </c>
      <c r="B100" s="57" t="s">
        <v>65</v>
      </c>
      <c r="C100" s="85">
        <v>24800</v>
      </c>
      <c r="D100" s="85">
        <v>24800</v>
      </c>
      <c r="E100" s="85">
        <v>57815.31</v>
      </c>
      <c r="F100" s="85"/>
    </row>
    <row r="101" spans="1:6" s="58" customFormat="1" x14ac:dyDescent="0.2"/>
    <row r="102" spans="1:6" s="58" customFormat="1" x14ac:dyDescent="0.2"/>
    <row r="103" spans="1:6" s="58" customFormat="1" x14ac:dyDescent="0.2"/>
    <row r="104" spans="1:6" s="58" customFormat="1" x14ac:dyDescent="0.2"/>
    <row r="105" spans="1:6" s="58" customFormat="1" x14ac:dyDescent="0.2"/>
    <row r="106" spans="1:6" s="58" customFormat="1" x14ac:dyDescent="0.2"/>
    <row r="107" spans="1:6" s="58" customFormat="1" x14ac:dyDescent="0.2"/>
    <row r="108" spans="1:6" s="58" customFormat="1" x14ac:dyDescent="0.2"/>
    <row r="109" spans="1:6" s="58" customFormat="1" x14ac:dyDescent="0.2"/>
    <row r="110" spans="1:6" s="58" customFormat="1" x14ac:dyDescent="0.2"/>
    <row r="111" spans="1:6" s="58" customFormat="1" x14ac:dyDescent="0.2"/>
    <row r="112" spans="1:6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="58" customFormat="1" x14ac:dyDescent="0.2"/>
    <row r="1218" s="58" customFormat="1" x14ac:dyDescent="0.2"/>
    <row r="1219" s="58" customFormat="1" x14ac:dyDescent="0.2"/>
    <row r="1220" s="58" customFormat="1" x14ac:dyDescent="0.2"/>
    <row r="1221" s="58" customFormat="1" x14ac:dyDescent="0.2"/>
    <row r="1222" s="58" customFormat="1" x14ac:dyDescent="0.2"/>
    <row r="1223" s="58" customFormat="1" x14ac:dyDescent="0.2"/>
    <row r="1224" s="58" customFormat="1" x14ac:dyDescent="0.2"/>
    <row r="1225" s="58" customFormat="1" x14ac:dyDescent="0.2"/>
    <row r="1226" s="58" customFormat="1" x14ac:dyDescent="0.2"/>
    <row r="1227" s="58" customFormat="1" x14ac:dyDescent="0.2"/>
    <row r="1228" s="58" customFormat="1" x14ac:dyDescent="0.2"/>
    <row r="1229" s="58" customFormat="1" x14ac:dyDescent="0.2"/>
    <row r="1230" s="58" customFormat="1" x14ac:dyDescent="0.2"/>
    <row r="1231" s="58" customFormat="1" x14ac:dyDescent="0.2"/>
    <row r="1232" s="58" customFormat="1" x14ac:dyDescent="0.2"/>
    <row r="1233" spans="1:3" s="58" customFormat="1" x14ac:dyDescent="0.2"/>
    <row r="1234" spans="1:3" s="58" customFormat="1" x14ac:dyDescent="0.2"/>
    <row r="1235" spans="1:3" s="58" customFormat="1" x14ac:dyDescent="0.2"/>
    <row r="1236" spans="1:3" s="58" customFormat="1" x14ac:dyDescent="0.2"/>
    <row r="1237" spans="1:3" s="58" customFormat="1" x14ac:dyDescent="0.2"/>
    <row r="1238" spans="1:3" s="58" customFormat="1" x14ac:dyDescent="0.2"/>
    <row r="1239" spans="1:3" s="58" customFormat="1" x14ac:dyDescent="0.2"/>
    <row r="1240" spans="1:3" s="58" customFormat="1" x14ac:dyDescent="0.2"/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pans="1:3" x14ac:dyDescent="0.2">
      <c r="A1265" s="58"/>
      <c r="B1265" s="58"/>
      <c r="C1265" s="58"/>
    </row>
    <row r="1266" spans="1:3" x14ac:dyDescent="0.2">
      <c r="A1266" s="58"/>
      <c r="B1266" s="58"/>
      <c r="C1266" s="58"/>
    </row>
    <row r="1267" spans="1:3" x14ac:dyDescent="0.2">
      <c r="A1267" s="58"/>
      <c r="B1267" s="58"/>
      <c r="C1267" s="58"/>
    </row>
    <row r="1268" spans="1:3" x14ac:dyDescent="0.2">
      <c r="A1268" s="58"/>
      <c r="B1268" s="58"/>
      <c r="C1268" s="58"/>
    </row>
    <row r="1269" spans="1:3" x14ac:dyDescent="0.2">
      <c r="A1269" s="58"/>
      <c r="B1269" s="58"/>
      <c r="C1269" s="58"/>
    </row>
    <row r="1270" spans="1:3" x14ac:dyDescent="0.2">
      <c r="A1270" s="58"/>
      <c r="B1270" s="58"/>
      <c r="C1270" s="58"/>
    </row>
    <row r="1271" spans="1:3" x14ac:dyDescent="0.2">
      <c r="A1271" s="58"/>
      <c r="B1271" s="58"/>
      <c r="C1271" s="58"/>
    </row>
    <row r="1272" spans="1:3" x14ac:dyDescent="0.2">
      <c r="A1272" s="58"/>
      <c r="B1272" s="58"/>
      <c r="C1272" s="58"/>
    </row>
    <row r="1273" spans="1:3" x14ac:dyDescent="0.2">
      <c r="A1273" s="58"/>
      <c r="B1273" s="58"/>
      <c r="C1273" s="58"/>
    </row>
    <row r="1274" spans="1:3" x14ac:dyDescent="0.2">
      <c r="A1274" s="58"/>
      <c r="B1274" s="58"/>
      <c r="C1274" s="58"/>
    </row>
    <row r="1275" spans="1:3" x14ac:dyDescent="0.2">
      <c r="A1275" s="58"/>
      <c r="B1275" s="58"/>
      <c r="C1275" s="58"/>
    </row>
    <row r="1276" spans="1:3" x14ac:dyDescent="0.2">
      <c r="A1276" s="58"/>
      <c r="B1276" s="58"/>
      <c r="C1276" s="58"/>
    </row>
    <row r="1277" spans="1:3" x14ac:dyDescent="0.2">
      <c r="A1277" s="58"/>
      <c r="B1277" s="58"/>
      <c r="C1277" s="58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pans="1:3" x14ac:dyDescent="0.2">
      <c r="A1281" s="41"/>
      <c r="B1281" s="41"/>
      <c r="C1281" s="41"/>
    </row>
    <row r="1282" spans="1:3" x14ac:dyDescent="0.2">
      <c r="A1282" s="41"/>
      <c r="B1282" s="41"/>
      <c r="C1282" s="41"/>
    </row>
    <row r="1283" spans="1:3" x14ac:dyDescent="0.2">
      <c r="A1283" s="41"/>
      <c r="B1283" s="41"/>
      <c r="C1283" s="41"/>
    </row>
    <row r="1284" spans="1:3" x14ac:dyDescent="0.2">
      <c r="A1284" s="41"/>
      <c r="B1284" s="41"/>
      <c r="C1284" s="41"/>
    </row>
    <row r="1285" spans="1:3" x14ac:dyDescent="0.2">
      <c r="A1285" s="41"/>
      <c r="B1285" s="41"/>
      <c r="C1285" s="41"/>
    </row>
    <row r="1286" spans="1:3" x14ac:dyDescent="0.2">
      <c r="A1286" s="41"/>
      <c r="B1286" s="41"/>
      <c r="C1286" s="41"/>
    </row>
    <row r="1287" spans="1:3" x14ac:dyDescent="0.2">
      <c r="A1287" s="41"/>
      <c r="B1287" s="41"/>
      <c r="C1287" s="41"/>
    </row>
    <row r="1288" spans="1:3" x14ac:dyDescent="0.2">
      <c r="A1288" s="41"/>
      <c r="B1288" s="41"/>
      <c r="C1288" s="41"/>
    </row>
    <row r="1289" spans="1:3" x14ac:dyDescent="0.2">
      <c r="A1289" s="41"/>
      <c r="B1289" s="41"/>
      <c r="C1289" s="41"/>
    </row>
    <row r="1290" spans="1:3" x14ac:dyDescent="0.2">
      <c r="A1290" s="41"/>
      <c r="B1290" s="41"/>
      <c r="C1290" s="41"/>
    </row>
    <row r="1291" spans="1:3" x14ac:dyDescent="0.2">
      <c r="A1291" s="41"/>
      <c r="B1291" s="41"/>
      <c r="C1291" s="41"/>
    </row>
    <row r="1292" spans="1:3" x14ac:dyDescent="0.2">
      <c r="A1292" s="41"/>
      <c r="B1292" s="41"/>
      <c r="C1292" s="41"/>
    </row>
    <row r="1293" spans="1:3" x14ac:dyDescent="0.2">
      <c r="A1293" s="41"/>
      <c r="B1293" s="41"/>
      <c r="C1293" s="41"/>
    </row>
    <row r="1294" spans="1:3" x14ac:dyDescent="0.2">
      <c r="A1294" s="41"/>
      <c r="B1294" s="41"/>
      <c r="C1294" s="41"/>
    </row>
    <row r="1295" spans="1:3" x14ac:dyDescent="0.2">
      <c r="A1295" s="41"/>
      <c r="B1295" s="41"/>
      <c r="C1295" s="41"/>
    </row>
    <row r="1296" spans="1:3" x14ac:dyDescent="0.2">
      <c r="A1296" s="41"/>
      <c r="B1296" s="41"/>
      <c r="C1296" s="41"/>
    </row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  <row r="7944" s="41" customFormat="1" x14ac:dyDescent="0.2"/>
    <row r="7945" s="41" customFormat="1" x14ac:dyDescent="0.2"/>
    <row r="7946" s="41" customFormat="1" x14ac:dyDescent="0.2"/>
    <row r="7947" s="41" customFormat="1" x14ac:dyDescent="0.2"/>
    <row r="7948" s="41" customFormat="1" x14ac:dyDescent="0.2"/>
    <row r="7949" s="41" customFormat="1" x14ac:dyDescent="0.2"/>
    <row r="7950" s="41" customFormat="1" x14ac:dyDescent="0.2"/>
    <row r="7951" s="41" customFormat="1" x14ac:dyDescent="0.2"/>
    <row r="7952" s="41" customFormat="1" x14ac:dyDescent="0.2"/>
    <row r="7953" s="41" customFormat="1" x14ac:dyDescent="0.2"/>
    <row r="7954" s="41" customFormat="1" x14ac:dyDescent="0.2"/>
    <row r="7955" s="41" customFormat="1" x14ac:dyDescent="0.2"/>
    <row r="7956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Željka Mlinarić</cp:lastModifiedBy>
  <cp:lastPrinted>2025-03-31T07:11:04Z</cp:lastPrinted>
  <dcterms:created xsi:type="dcterms:W3CDTF">2022-08-12T12:51:27Z</dcterms:created>
  <dcterms:modified xsi:type="dcterms:W3CDTF">2025-03-31T10:09:30Z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